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F5DCAC17-9212-41C5-A621-394AA2A70009}" xr6:coauthVersionLast="36" xr6:coauthVersionMax="36" xr10:uidLastSave="{00000000-0000-0000-0000-000000000000}"/>
  <bookViews>
    <workbookView xWindow="0" yWindow="0" windowWidth="22260" windowHeight="12650" activeTab="3" xr2:uid="{00000000-000D-0000-FFFF-FFFF00000000}"/>
  </bookViews>
  <sheets>
    <sheet name="Sheet1" sheetId="1" r:id="rId1"/>
    <sheet name="Sheet3" sheetId="3" r:id="rId2"/>
    <sheet name="Opis naloge" sheetId="2" r:id="rId3"/>
    <sheet name="Sheet4" sheetId="4" r:id="rId4"/>
    <sheet name="Sheet5 - flipped" sheetId="6" r:id="rId5"/>
    <sheet name="Sheet5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4" l="1"/>
  <c r="R30" i="4"/>
  <c r="R26" i="4"/>
  <c r="R22" i="4"/>
  <c r="R18" i="4"/>
  <c r="R14" i="4"/>
  <c r="B13" i="6"/>
  <c r="D14" i="6"/>
  <c r="D13" i="6"/>
  <c r="B11" i="6"/>
  <c r="D12" i="6"/>
  <c r="D11" i="6"/>
  <c r="B6" i="6"/>
  <c r="D7" i="6" s="1"/>
  <c r="D6" i="6"/>
  <c r="B4" i="6"/>
  <c r="D5" i="6"/>
  <c r="D4" i="6"/>
  <c r="F17" i="5"/>
  <c r="E17" i="5" s="1"/>
  <c r="M18" i="5"/>
  <c r="M14" i="5"/>
  <c r="M10" i="5"/>
  <c r="M6" i="5"/>
  <c r="F9" i="5" s="1"/>
  <c r="E9" i="5" s="1"/>
  <c r="D41" i="2"/>
  <c r="R10" i="4"/>
  <c r="R6" i="4"/>
  <c r="R18" i="3"/>
  <c r="R14" i="3"/>
  <c r="R10" i="3"/>
  <c r="R6" i="3"/>
  <c r="K9" i="3" s="1"/>
  <c r="R22" i="3"/>
  <c r="M18" i="1"/>
  <c r="M14" i="1"/>
  <c r="M10" i="1"/>
  <c r="M6" i="1"/>
  <c r="F9" i="1" s="1"/>
  <c r="E9" i="1" s="1"/>
  <c r="L18" i="1"/>
  <c r="L14" i="1"/>
  <c r="L10" i="1"/>
  <c r="L6" i="1"/>
  <c r="K33" i="4" l="1"/>
  <c r="J33" i="4" s="1"/>
  <c r="K25" i="4"/>
  <c r="F29" i="4" s="1"/>
  <c r="I31" i="4" s="1"/>
  <c r="K17" i="4"/>
  <c r="J17" i="4" s="1"/>
  <c r="K9" i="4"/>
  <c r="A13" i="5"/>
  <c r="A14" i="5" s="1"/>
  <c r="K17" i="3"/>
  <c r="N17" i="3" s="1"/>
  <c r="J17" i="3"/>
  <c r="F13" i="3"/>
  <c r="E13" i="3" s="1"/>
  <c r="N13" i="3"/>
  <c r="N9" i="3"/>
  <c r="J9" i="3"/>
  <c r="N5" i="3"/>
  <c r="F17" i="1"/>
  <c r="E17" i="1" s="1"/>
  <c r="J25" i="4" l="1"/>
  <c r="I23" i="4"/>
  <c r="E29" i="4"/>
  <c r="J9" i="4"/>
  <c r="F13" i="4"/>
  <c r="A21" i="4" s="1"/>
  <c r="A22" i="4" s="1"/>
  <c r="A18" i="3"/>
  <c r="D21" i="3" s="1"/>
  <c r="A13" i="1"/>
  <c r="A14" i="1" s="1"/>
  <c r="D7" i="1"/>
  <c r="D15" i="1"/>
  <c r="I15" i="4" l="1"/>
  <c r="E13" i="4"/>
  <c r="I7" i="4"/>
  <c r="A19" i="3"/>
  <c r="D11" i="3"/>
</calcChain>
</file>

<file path=xl/sharedStrings.xml><?xml version="1.0" encoding="utf-8"?>
<sst xmlns="http://schemas.openxmlformats.org/spreadsheetml/2006/main" count="87" uniqueCount="53">
  <si>
    <t>Podjetje ABA (proizvajalec tiskanih vezij)</t>
  </si>
  <si>
    <t>Podjetje ZYZ (kupec)</t>
  </si>
  <si>
    <t>pogodba:</t>
  </si>
  <si>
    <t>ABA proda 100.000 za 5EUR/kos</t>
  </si>
  <si>
    <t>opcija: naroči dodatnih 100.000 vezij za isto ceno v roku 3 mesecev.</t>
  </si>
  <si>
    <t>Value Measure</t>
  </si>
  <si>
    <t>U-Value</t>
  </si>
  <si>
    <t>Izdelamo 100k</t>
  </si>
  <si>
    <t>Izdelamo 200k</t>
  </si>
  <si>
    <t>Dodatni 100k</t>
  </si>
  <si>
    <t>Brez dodatnih</t>
  </si>
  <si>
    <t>dobiček=prihodki-stroški</t>
  </si>
  <si>
    <t>Verjetnost: 80% --&gt; 250.000EUR, 50% --&gt; 100.000EUR (150.000EUR višji dobiček)</t>
  </si>
  <si>
    <t>Plačamo za informacijo</t>
  </si>
  <si>
    <t>Ne plačamo</t>
  </si>
  <si>
    <t>Kupijo dodatno</t>
  </si>
  <si>
    <t>Kupijo dodatno 100k</t>
  </si>
  <si>
    <t>Ne kupijo dodatnih 100k</t>
  </si>
  <si>
    <t>EV (dobimo informacijo) = 200.000EUR</t>
  </si>
  <si>
    <t>Vrednost informacije: 100.000EUR</t>
  </si>
  <si>
    <t>1. Vprašanje (ABA): Ali se splača narediti vseh 200.000 kosov naenkrat? Cena izdelave 2EUR/kos, ampak za vsak zagon proizvodnje stane dodatnih 250.000EUR.</t>
  </si>
  <si>
    <t>2. Vprašanje(ABA): Koliko smo pripravljeni plačati "nekomu" iz podjetja ZYZ, da lobira za nas in zviša verjetnost drugega nakupa na 80%</t>
  </si>
  <si>
    <t>3. Vprašanje (ABA): Koliko smo pripravljeni plačati, da nam nekdo že v naprej pove, ali bodo kupili drugo pošiljko ali ne?</t>
  </si>
  <si>
    <t>4. Vprašamo strokovnjaka, ali bo ZYZ potreboval dodatnih 100.000 kosov?</t>
  </si>
  <si>
    <t>Koliko je vredna informacija (koliko smo pripravljeni plačati?)</t>
  </si>
  <si>
    <t>s=da (strokovnjak meni, da bodo kupili)</t>
  </si>
  <si>
    <t>s=ne (strokovnjak meni, da ne bodo kupili dodatni 100k)</t>
  </si>
  <si>
    <t>P(s=da|dejansko kupijo) = 0.8 (80%)</t>
  </si>
  <si>
    <t>P(s=ne|ne kupijo) = 0.7 (70%)</t>
  </si>
  <si>
    <t>s=da</t>
  </si>
  <si>
    <t>s=ne</t>
  </si>
  <si>
    <t>100k</t>
  </si>
  <si>
    <t>200k</t>
  </si>
  <si>
    <t>naročijo 100k</t>
  </si>
  <si>
    <t>ne naročijo 100k</t>
  </si>
  <si>
    <t xml:space="preserve">P(naročijo 100k | s=da) </t>
  </si>
  <si>
    <t>P(A|B) != P(B|A)</t>
  </si>
  <si>
    <t>P(naročijo 100k | s=da)  != P(s=da | naročijo 100k)=0.8</t>
  </si>
  <si>
    <t>P(A|B) = P(A) * P(B|A) / P(B)</t>
  </si>
  <si>
    <t>P(n=da|s=da) = P(n=da)*P(s=da|n=da)/p(s=da)</t>
  </si>
  <si>
    <t>p(A)=P(A|B)*P(B)+P(A|~B)*P(~B)</t>
  </si>
  <si>
    <t>p(s=da) = p(s=da|n=da)*p(n=da)+p(s=da|n=ne)*p(n=ne) = 0.8*0.5+0.3*0.5 = 0.55</t>
  </si>
  <si>
    <t>= 0.5 * 0.8 / 0.55</t>
  </si>
  <si>
    <t>…= 0.5 * 0.8 / p(s=da) = 0.5 * 0.8 / 0.55 = 0.727</t>
  </si>
  <si>
    <t>P(A|B) = 1 - P(~A|B)</t>
  </si>
  <si>
    <t>P(s=da|n=ne) = 1 - p(s=n|n=ne) = 1 - 0,7 = 0,3</t>
  </si>
  <si>
    <t>Ne kupijo dodatno</t>
  </si>
  <si>
    <t>Original Order</t>
  </si>
  <si>
    <t>Flipped #1</t>
  </si>
  <si>
    <t>n=da</t>
  </si>
  <si>
    <t>n=ne</t>
  </si>
  <si>
    <t>Rezulta: 144.920EUR</t>
  </si>
  <si>
    <t xml:space="preserve">Informacija strokovnjaka je vredna 144.920-100.000 EUR.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</si>
</sst>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NumberFormat="1" applyFont="1"/>
    <xf numFmtId="0" fontId="1" fillId="0" borderId="0" xfId="0" applyFont="1"/>
    <xf numFmtId="164" fontId="0" fillId="0" borderId="1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11</xdr:row>
      <xdr:rowOff>92075</xdr:rowOff>
    </xdr:from>
    <xdr:to>
      <xdr:col>1</xdr:col>
      <xdr:colOff>0</xdr:colOff>
      <xdr:row>11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1B45758A-4BD1-467B-9DE1-B1DAFEB39F85}"/>
            </a:ext>
          </a:extLst>
        </xdr:cNvPr>
        <xdr:cNvCxnSpPr/>
      </xdr:nvCxnSpPr>
      <xdr:spPr>
        <a:xfrm flipH="1">
          <a:off x="520700" y="10128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161925</xdr:colOff>
      <xdr:row>11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B3BE859E-1F67-4888-BB1D-2E216C0B9D8B}"/>
            </a:ext>
          </a:extLst>
        </xdr:cNvPr>
        <xdr:cNvSpPr>
          <a:spLocks/>
        </xdr:cNvSpPr>
      </xdr:nvSpPr>
      <xdr:spPr>
        <a:xfrm>
          <a:off x="609600" y="9207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7</xdr:row>
      <xdr:rowOff>92075</xdr:rowOff>
    </xdr:from>
    <xdr:to>
      <xdr:col>6</xdr:col>
      <xdr:colOff>0</xdr:colOff>
      <xdr:row>7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5E0901E9-0CB5-4659-9043-69DA5A7D56A4}"/>
            </a:ext>
          </a:extLst>
        </xdr:cNvPr>
        <xdr:cNvCxnSpPr/>
      </xdr:nvCxnSpPr>
      <xdr:spPr>
        <a:xfrm>
          <a:off x="10287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92075</xdr:rowOff>
    </xdr:from>
    <xdr:to>
      <xdr:col>6</xdr:col>
      <xdr:colOff>0</xdr:colOff>
      <xdr:row>15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93ABF909-97B0-42A8-9653-8BE6D7D283AC}"/>
            </a:ext>
          </a:extLst>
        </xdr:cNvPr>
        <xdr:cNvCxnSpPr/>
      </xdr:nvCxnSpPr>
      <xdr:spPr>
        <a:xfrm>
          <a:off x="10287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161925</xdr:colOff>
      <xdr:row>7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3AF710CB-9E8C-4AC5-8CC1-103E2A0D1C5A}"/>
            </a:ext>
          </a:extLst>
        </xdr:cNvPr>
        <xdr:cNvSpPr>
          <a:spLocks/>
        </xdr:cNvSpPr>
      </xdr:nvSpPr>
      <xdr:spPr>
        <a:xfrm>
          <a:off x="241935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5</xdr:row>
      <xdr:rowOff>92075</xdr:rowOff>
    </xdr:from>
    <xdr:to>
      <xdr:col>8</xdr:col>
      <xdr:colOff>0</xdr:colOff>
      <xdr:row>7</xdr:row>
      <xdr:rowOff>92075</xdr:rowOff>
    </xdr:to>
    <xdr:cxnSp macro="">
      <xdr:nvCxnSpPr>
        <xdr:cNvPr id="13" name="FBranch 11">
          <a:extLst>
            <a:ext uri="{FF2B5EF4-FFF2-40B4-BE49-F238E27FC236}">
              <a16:creationId xmlns:a16="http://schemas.microsoft.com/office/drawing/2014/main" id="{FAB76EE1-AADA-49F7-B011-4CB39A0DB1F4}"/>
            </a:ext>
          </a:extLst>
        </xdr:cNvPr>
        <xdr:cNvCxnSpPr/>
      </xdr:nvCxnSpPr>
      <xdr:spPr>
        <a:xfrm flipV="1">
          <a:off x="2584450" y="10128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92075</xdr:rowOff>
    </xdr:from>
    <xdr:to>
      <xdr:col>11</xdr:col>
      <xdr:colOff>0</xdr:colOff>
      <xdr:row>5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FA36E055-7B11-49FB-BEF8-B3AA33856AE2}"/>
            </a:ext>
          </a:extLst>
        </xdr:cNvPr>
        <xdr:cNvCxnSpPr/>
      </xdr:nvCxnSpPr>
      <xdr:spPr>
        <a:xfrm>
          <a:off x="283845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23019</xdr:rowOff>
    </xdr:from>
    <xdr:to>
      <xdr:col>11</xdr:col>
      <xdr:colOff>0</xdr:colOff>
      <xdr:row>5</xdr:row>
      <xdr:rowOff>161131</xdr:rowOff>
    </xdr:to>
    <xdr:cxnSp macro="">
      <xdr:nvCxnSpPr>
        <xdr:cNvPr id="15" name="Leaf 11">
          <a:extLst>
            <a:ext uri="{FF2B5EF4-FFF2-40B4-BE49-F238E27FC236}">
              <a16:creationId xmlns:a16="http://schemas.microsoft.com/office/drawing/2014/main" id="{031FC5BA-74B9-4C61-BA77-9B3203493066}"/>
            </a:ext>
          </a:extLst>
        </xdr:cNvPr>
        <xdr:cNvCxnSpPr/>
      </xdr:nvCxnSpPr>
      <xdr:spPr>
        <a:xfrm>
          <a:off x="4229100" y="9437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92075</xdr:rowOff>
    </xdr:from>
    <xdr:to>
      <xdr:col>8</xdr:col>
      <xdr:colOff>0</xdr:colOff>
      <xdr:row>9</xdr:row>
      <xdr:rowOff>92075</xdr:rowOff>
    </xdr:to>
    <xdr:cxnSp macro="">
      <xdr:nvCxnSpPr>
        <xdr:cNvPr id="16" name="FBranch 12">
          <a:extLst>
            <a:ext uri="{FF2B5EF4-FFF2-40B4-BE49-F238E27FC236}">
              <a16:creationId xmlns:a16="http://schemas.microsoft.com/office/drawing/2014/main" id="{3766AA47-D393-4956-AAF6-DE029A4AA509}"/>
            </a:ext>
          </a:extLst>
        </xdr:cNvPr>
        <xdr:cNvCxnSpPr/>
      </xdr:nvCxnSpPr>
      <xdr:spPr>
        <a:xfrm>
          <a:off x="258445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92075</xdr:rowOff>
    </xdr:from>
    <xdr:to>
      <xdr:col>11</xdr:col>
      <xdr:colOff>0</xdr:colOff>
      <xdr:row>9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04C93119-E4E8-4280-BA81-0D642C690253}"/>
            </a:ext>
          </a:extLst>
        </xdr:cNvPr>
        <xdr:cNvCxnSpPr/>
      </xdr:nvCxnSpPr>
      <xdr:spPr>
        <a:xfrm>
          <a:off x="283845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23019</xdr:rowOff>
    </xdr:from>
    <xdr:to>
      <xdr:col>11</xdr:col>
      <xdr:colOff>0</xdr:colOff>
      <xdr:row>9</xdr:row>
      <xdr:rowOff>161131</xdr:rowOff>
    </xdr:to>
    <xdr:cxnSp macro="">
      <xdr:nvCxnSpPr>
        <xdr:cNvPr id="18" name="Leaf 12">
          <a:extLst>
            <a:ext uri="{FF2B5EF4-FFF2-40B4-BE49-F238E27FC236}">
              <a16:creationId xmlns:a16="http://schemas.microsoft.com/office/drawing/2014/main" id="{2C10EEFC-A875-4588-B428-92EB73191E25}"/>
            </a:ext>
          </a:extLst>
        </xdr:cNvPr>
        <xdr:cNvCxnSpPr/>
      </xdr:nvCxnSpPr>
      <xdr:spPr>
        <a:xfrm>
          <a:off x="4229100" y="16803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161925</xdr:colOff>
      <xdr:row>15</xdr:row>
      <xdr:rowOff>161925</xdr:rowOff>
    </xdr:to>
    <xdr:sp macro="" textlink="">
      <xdr:nvSpPr>
        <xdr:cNvPr id="20" name="TrNd 2">
          <a:extLst>
            <a:ext uri="{FF2B5EF4-FFF2-40B4-BE49-F238E27FC236}">
              <a16:creationId xmlns:a16="http://schemas.microsoft.com/office/drawing/2014/main" id="{DF7473C0-81A9-424B-BA53-0FA21C6CEA42}"/>
            </a:ext>
          </a:extLst>
        </xdr:cNvPr>
        <xdr:cNvSpPr>
          <a:spLocks/>
        </xdr:cNvSpPr>
      </xdr:nvSpPr>
      <xdr:spPr>
        <a:xfrm>
          <a:off x="2419350" y="23939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2</xdr:col>
      <xdr:colOff>0</xdr:colOff>
      <xdr:row>7</xdr:row>
      <xdr:rowOff>92075</xdr:rowOff>
    </xdr:from>
    <xdr:to>
      <xdr:col>3</xdr:col>
      <xdr:colOff>0</xdr:colOff>
      <xdr:row>11</xdr:row>
      <xdr:rowOff>80963</xdr:rowOff>
    </xdr:to>
    <xdr:cxnSp macro="">
      <xdr:nvCxnSpPr>
        <xdr:cNvPr id="21" name="FBranch 1">
          <a:extLst>
            <a:ext uri="{FF2B5EF4-FFF2-40B4-BE49-F238E27FC236}">
              <a16:creationId xmlns:a16="http://schemas.microsoft.com/office/drawing/2014/main" id="{3737524E-ADF5-4ECA-8CD4-C543026F544E}"/>
            </a:ext>
          </a:extLst>
        </xdr:cNvPr>
        <xdr:cNvCxnSpPr/>
      </xdr:nvCxnSpPr>
      <xdr:spPr>
        <a:xfrm flipV="1">
          <a:off x="774700" y="13811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80963</xdr:rowOff>
    </xdr:from>
    <xdr:to>
      <xdr:col>3</xdr:col>
      <xdr:colOff>0</xdr:colOff>
      <xdr:row>15</xdr:row>
      <xdr:rowOff>92075</xdr:rowOff>
    </xdr:to>
    <xdr:cxnSp macro="">
      <xdr:nvCxnSpPr>
        <xdr:cNvPr id="22" name="FBranch 2">
          <a:extLst>
            <a:ext uri="{FF2B5EF4-FFF2-40B4-BE49-F238E27FC236}">
              <a16:creationId xmlns:a16="http://schemas.microsoft.com/office/drawing/2014/main" id="{9A9CBFEF-372E-4436-ABC8-3202FF9916AD}"/>
            </a:ext>
          </a:extLst>
        </xdr:cNvPr>
        <xdr:cNvCxnSpPr/>
      </xdr:nvCxnSpPr>
      <xdr:spPr>
        <a:xfrm>
          <a:off x="774700" y="21066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92075</xdr:rowOff>
    </xdr:from>
    <xdr:to>
      <xdr:col>8</xdr:col>
      <xdr:colOff>0</xdr:colOff>
      <xdr:row>15</xdr:row>
      <xdr:rowOff>92075</xdr:rowOff>
    </xdr:to>
    <xdr:cxnSp macro="">
      <xdr:nvCxnSpPr>
        <xdr:cNvPr id="23" name="FBranch 21">
          <a:extLst>
            <a:ext uri="{FF2B5EF4-FFF2-40B4-BE49-F238E27FC236}">
              <a16:creationId xmlns:a16="http://schemas.microsoft.com/office/drawing/2014/main" id="{02D8BCFD-BBCF-4A75-BE06-0DB75F28048E}"/>
            </a:ext>
          </a:extLst>
        </xdr:cNvPr>
        <xdr:cNvCxnSpPr/>
      </xdr:nvCxnSpPr>
      <xdr:spPr>
        <a:xfrm flipV="1">
          <a:off x="2584450" y="24860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92075</xdr:rowOff>
    </xdr:from>
    <xdr:to>
      <xdr:col>11</xdr:col>
      <xdr:colOff>0</xdr:colOff>
      <xdr:row>13</xdr:row>
      <xdr:rowOff>92075</xdr:rowOff>
    </xdr:to>
    <xdr:cxnSp macro="">
      <xdr:nvCxnSpPr>
        <xdr:cNvPr id="24" name="Branch 21">
          <a:extLst>
            <a:ext uri="{FF2B5EF4-FFF2-40B4-BE49-F238E27FC236}">
              <a16:creationId xmlns:a16="http://schemas.microsoft.com/office/drawing/2014/main" id="{27AF3A93-0CA6-4C75-870A-82C164F15A9C}"/>
            </a:ext>
          </a:extLst>
        </xdr:cNvPr>
        <xdr:cNvCxnSpPr/>
      </xdr:nvCxnSpPr>
      <xdr:spPr>
        <a:xfrm>
          <a:off x="2838450" y="24860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23019</xdr:rowOff>
    </xdr:from>
    <xdr:to>
      <xdr:col>11</xdr:col>
      <xdr:colOff>0</xdr:colOff>
      <xdr:row>13</xdr:row>
      <xdr:rowOff>161131</xdr:rowOff>
    </xdr:to>
    <xdr:cxnSp macro="">
      <xdr:nvCxnSpPr>
        <xdr:cNvPr id="25" name="Leaf 21">
          <a:extLst>
            <a:ext uri="{FF2B5EF4-FFF2-40B4-BE49-F238E27FC236}">
              <a16:creationId xmlns:a16="http://schemas.microsoft.com/office/drawing/2014/main" id="{41F9A550-B8D6-40C9-91B0-82ED239E9597}"/>
            </a:ext>
          </a:extLst>
        </xdr:cNvPr>
        <xdr:cNvCxnSpPr/>
      </xdr:nvCxnSpPr>
      <xdr:spPr>
        <a:xfrm>
          <a:off x="4229100" y="24169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92075</xdr:rowOff>
    </xdr:from>
    <xdr:to>
      <xdr:col>8</xdr:col>
      <xdr:colOff>0</xdr:colOff>
      <xdr:row>17</xdr:row>
      <xdr:rowOff>92075</xdr:rowOff>
    </xdr:to>
    <xdr:cxnSp macro="">
      <xdr:nvCxnSpPr>
        <xdr:cNvPr id="26" name="FBranch 22">
          <a:extLst>
            <a:ext uri="{FF2B5EF4-FFF2-40B4-BE49-F238E27FC236}">
              <a16:creationId xmlns:a16="http://schemas.microsoft.com/office/drawing/2014/main" id="{6F349079-684B-411B-B2D6-1BDD14DCF7A7}"/>
            </a:ext>
          </a:extLst>
        </xdr:cNvPr>
        <xdr:cNvCxnSpPr/>
      </xdr:nvCxnSpPr>
      <xdr:spPr>
        <a:xfrm>
          <a:off x="2584450" y="28543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17</xdr:row>
      <xdr:rowOff>92075</xdr:rowOff>
    </xdr:from>
    <xdr:to>
      <xdr:col>11</xdr:col>
      <xdr:colOff>0</xdr:colOff>
      <xdr:row>17</xdr:row>
      <xdr:rowOff>92075</xdr:rowOff>
    </xdr:to>
    <xdr:cxnSp macro="">
      <xdr:nvCxnSpPr>
        <xdr:cNvPr id="27" name="Branch 22">
          <a:extLst>
            <a:ext uri="{FF2B5EF4-FFF2-40B4-BE49-F238E27FC236}">
              <a16:creationId xmlns:a16="http://schemas.microsoft.com/office/drawing/2014/main" id="{497776D6-B87D-4CAF-A8E3-856A530F0235}"/>
            </a:ext>
          </a:extLst>
        </xdr:cNvPr>
        <xdr:cNvCxnSpPr/>
      </xdr:nvCxnSpPr>
      <xdr:spPr>
        <a:xfrm>
          <a:off x="2838450" y="32226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23019</xdr:rowOff>
    </xdr:from>
    <xdr:to>
      <xdr:col>11</xdr:col>
      <xdr:colOff>0</xdr:colOff>
      <xdr:row>17</xdr:row>
      <xdr:rowOff>161131</xdr:rowOff>
    </xdr:to>
    <xdr:cxnSp macro="">
      <xdr:nvCxnSpPr>
        <xdr:cNvPr id="28" name="Leaf 22">
          <a:extLst>
            <a:ext uri="{FF2B5EF4-FFF2-40B4-BE49-F238E27FC236}">
              <a16:creationId xmlns:a16="http://schemas.microsoft.com/office/drawing/2014/main" id="{28B965AA-BBA2-4F6A-93B0-E9F2F51EFA2B}"/>
            </a:ext>
          </a:extLst>
        </xdr:cNvPr>
        <xdr:cNvCxnSpPr/>
      </xdr:nvCxnSpPr>
      <xdr:spPr>
        <a:xfrm>
          <a:off x="4229100" y="31535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16</xdr:row>
      <xdr:rowOff>92075</xdr:rowOff>
    </xdr:from>
    <xdr:to>
      <xdr:col>1</xdr:col>
      <xdr:colOff>0</xdr:colOff>
      <xdr:row>16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A53921A0-3DC3-48ED-810D-46AB0079B802}"/>
            </a:ext>
          </a:extLst>
        </xdr:cNvPr>
        <xdr:cNvCxnSpPr/>
      </xdr:nvCxnSpPr>
      <xdr:spPr>
        <a:xfrm flipH="1">
          <a:off x="520700" y="10128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161925</xdr:colOff>
      <xdr:row>16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0566830F-FE74-4E99-B9F9-F2BC6E08C5A6}"/>
            </a:ext>
          </a:extLst>
        </xdr:cNvPr>
        <xdr:cNvSpPr>
          <a:spLocks/>
        </xdr:cNvSpPr>
      </xdr:nvSpPr>
      <xdr:spPr>
        <a:xfrm>
          <a:off x="609600" y="9207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11</xdr:row>
      <xdr:rowOff>92075</xdr:rowOff>
    </xdr:from>
    <xdr:to>
      <xdr:col>6</xdr:col>
      <xdr:colOff>0</xdr:colOff>
      <xdr:row>11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6DD9DA4D-1975-4BB6-A01A-73E77C92F2B5}"/>
            </a:ext>
          </a:extLst>
        </xdr:cNvPr>
        <xdr:cNvCxnSpPr/>
      </xdr:nvCxnSpPr>
      <xdr:spPr>
        <a:xfrm>
          <a:off x="10287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92075</xdr:rowOff>
    </xdr:from>
    <xdr:to>
      <xdr:col>6</xdr:col>
      <xdr:colOff>0</xdr:colOff>
      <xdr:row>21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FCB3429C-D056-4690-B9D9-F45996775FBE}"/>
            </a:ext>
          </a:extLst>
        </xdr:cNvPr>
        <xdr:cNvCxnSpPr/>
      </xdr:nvCxnSpPr>
      <xdr:spPr>
        <a:xfrm>
          <a:off x="10287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23019</xdr:rowOff>
    </xdr:from>
    <xdr:to>
      <xdr:col>16</xdr:col>
      <xdr:colOff>0</xdr:colOff>
      <xdr:row>21</xdr:row>
      <xdr:rowOff>161131</xdr:rowOff>
    </xdr:to>
    <xdr:cxnSp macro="">
      <xdr:nvCxnSpPr>
        <xdr:cNvPr id="9" name="Leaf 2">
          <a:extLst>
            <a:ext uri="{FF2B5EF4-FFF2-40B4-BE49-F238E27FC236}">
              <a16:creationId xmlns:a16="http://schemas.microsoft.com/office/drawing/2014/main" id="{4AC7EE9B-4AAD-4DD4-B17E-49FB63DB90D6}"/>
            </a:ext>
          </a:extLst>
        </xdr:cNvPr>
        <xdr:cNvCxnSpPr/>
      </xdr:nvCxnSpPr>
      <xdr:spPr>
        <a:xfrm>
          <a:off x="6038850" y="38901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161925</xdr:colOff>
      <xdr:row>11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EECAE1A1-D770-4BDF-9D84-6A99D8F024FD}"/>
            </a:ext>
          </a:extLst>
        </xdr:cNvPr>
        <xdr:cNvSpPr>
          <a:spLocks/>
        </xdr:cNvSpPr>
      </xdr:nvSpPr>
      <xdr:spPr>
        <a:xfrm>
          <a:off x="241935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8</xdr:col>
      <xdr:colOff>0</xdr:colOff>
      <xdr:row>7</xdr:row>
      <xdr:rowOff>92075</xdr:rowOff>
    </xdr:from>
    <xdr:to>
      <xdr:col>11</xdr:col>
      <xdr:colOff>0</xdr:colOff>
      <xdr:row>7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E6458779-62CD-419C-8D4E-4CBE3DF7F095}"/>
            </a:ext>
          </a:extLst>
        </xdr:cNvPr>
        <xdr:cNvCxnSpPr/>
      </xdr:nvCxnSpPr>
      <xdr:spPr>
        <a:xfrm>
          <a:off x="283845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92075</xdr:rowOff>
    </xdr:from>
    <xdr:to>
      <xdr:col>11</xdr:col>
      <xdr:colOff>0</xdr:colOff>
      <xdr:row>15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E8616C7D-2455-43E8-8801-C392EE3C5903}"/>
            </a:ext>
          </a:extLst>
        </xdr:cNvPr>
        <xdr:cNvCxnSpPr/>
      </xdr:nvCxnSpPr>
      <xdr:spPr>
        <a:xfrm>
          <a:off x="283845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92075</xdr:rowOff>
    </xdr:from>
    <xdr:to>
      <xdr:col>16</xdr:col>
      <xdr:colOff>0</xdr:colOff>
      <xdr:row>21</xdr:row>
      <xdr:rowOff>92075</xdr:rowOff>
    </xdr:to>
    <xdr:cxnSp macro="">
      <xdr:nvCxnSpPr>
        <xdr:cNvPr id="19" name="XBranch 2">
          <a:extLst>
            <a:ext uri="{FF2B5EF4-FFF2-40B4-BE49-F238E27FC236}">
              <a16:creationId xmlns:a16="http://schemas.microsoft.com/office/drawing/2014/main" id="{CD0848BF-912C-4D39-8197-0715592D7BF1}"/>
            </a:ext>
          </a:extLst>
        </xdr:cNvPr>
        <xdr:cNvCxnSpPr/>
      </xdr:nvCxnSpPr>
      <xdr:spPr>
        <a:xfrm>
          <a:off x="2419350" y="3959225"/>
          <a:ext cx="3619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161925</xdr:colOff>
      <xdr:row>7</xdr:row>
      <xdr:rowOff>161925</xdr:rowOff>
    </xdr:to>
    <xdr:sp macro="" textlink="">
      <xdr:nvSpPr>
        <xdr:cNvPr id="20" name="TrNd 11">
          <a:extLst>
            <a:ext uri="{FF2B5EF4-FFF2-40B4-BE49-F238E27FC236}">
              <a16:creationId xmlns:a16="http://schemas.microsoft.com/office/drawing/2014/main" id="{B5C747F6-8004-47AB-9566-15CC86DC0BEE}"/>
            </a:ext>
          </a:extLst>
        </xdr:cNvPr>
        <xdr:cNvSpPr>
          <a:spLocks/>
        </xdr:cNvSpPr>
      </xdr:nvSpPr>
      <xdr:spPr>
        <a:xfrm>
          <a:off x="4229100" y="9207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12</xdr:col>
      <xdr:colOff>0</xdr:colOff>
      <xdr:row>5</xdr:row>
      <xdr:rowOff>92075</xdr:rowOff>
    </xdr:from>
    <xdr:to>
      <xdr:col>13</xdr:col>
      <xdr:colOff>0</xdr:colOff>
      <xdr:row>7</xdr:row>
      <xdr:rowOff>92075</xdr:rowOff>
    </xdr:to>
    <xdr:cxnSp macro="">
      <xdr:nvCxnSpPr>
        <xdr:cNvPr id="25" name="FBranch 111">
          <a:extLst>
            <a:ext uri="{FF2B5EF4-FFF2-40B4-BE49-F238E27FC236}">
              <a16:creationId xmlns:a16="http://schemas.microsoft.com/office/drawing/2014/main" id="{D21DC848-8101-4531-B10B-0CBCD3313BA3}"/>
            </a:ext>
          </a:extLst>
        </xdr:cNvPr>
        <xdr:cNvCxnSpPr/>
      </xdr:nvCxnSpPr>
      <xdr:spPr>
        <a:xfrm flipV="1">
          <a:off x="4394200" y="10128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</xdr:row>
      <xdr:rowOff>92075</xdr:rowOff>
    </xdr:from>
    <xdr:to>
      <xdr:col>16</xdr:col>
      <xdr:colOff>0</xdr:colOff>
      <xdr:row>5</xdr:row>
      <xdr:rowOff>92075</xdr:rowOff>
    </xdr:to>
    <xdr:cxnSp macro="">
      <xdr:nvCxnSpPr>
        <xdr:cNvPr id="26" name="Branch 111">
          <a:extLst>
            <a:ext uri="{FF2B5EF4-FFF2-40B4-BE49-F238E27FC236}">
              <a16:creationId xmlns:a16="http://schemas.microsoft.com/office/drawing/2014/main" id="{36899A85-50AE-4F20-A2D3-7135EF5592DF}"/>
            </a:ext>
          </a:extLst>
        </xdr:cNvPr>
        <xdr:cNvCxnSpPr/>
      </xdr:nvCxnSpPr>
      <xdr:spPr>
        <a:xfrm>
          <a:off x="46482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23019</xdr:rowOff>
    </xdr:from>
    <xdr:to>
      <xdr:col>16</xdr:col>
      <xdr:colOff>0</xdr:colOff>
      <xdr:row>5</xdr:row>
      <xdr:rowOff>161131</xdr:rowOff>
    </xdr:to>
    <xdr:cxnSp macro="">
      <xdr:nvCxnSpPr>
        <xdr:cNvPr id="27" name="Leaf 111">
          <a:extLst>
            <a:ext uri="{FF2B5EF4-FFF2-40B4-BE49-F238E27FC236}">
              <a16:creationId xmlns:a16="http://schemas.microsoft.com/office/drawing/2014/main" id="{ADFE5CD4-192C-47DB-9126-C88262DC9260}"/>
            </a:ext>
          </a:extLst>
        </xdr:cNvPr>
        <xdr:cNvCxnSpPr/>
      </xdr:nvCxnSpPr>
      <xdr:spPr>
        <a:xfrm>
          <a:off x="6038850" y="9437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92075</xdr:rowOff>
    </xdr:from>
    <xdr:to>
      <xdr:col>13</xdr:col>
      <xdr:colOff>0</xdr:colOff>
      <xdr:row>9</xdr:row>
      <xdr:rowOff>92075</xdr:rowOff>
    </xdr:to>
    <xdr:cxnSp macro="">
      <xdr:nvCxnSpPr>
        <xdr:cNvPr id="28" name="FBranch 112">
          <a:extLst>
            <a:ext uri="{FF2B5EF4-FFF2-40B4-BE49-F238E27FC236}">
              <a16:creationId xmlns:a16="http://schemas.microsoft.com/office/drawing/2014/main" id="{14EAA56D-F3F0-4722-B20B-81D35DD11E39}"/>
            </a:ext>
          </a:extLst>
        </xdr:cNvPr>
        <xdr:cNvCxnSpPr/>
      </xdr:nvCxnSpPr>
      <xdr:spPr>
        <a:xfrm>
          <a:off x="439420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</xdr:row>
      <xdr:rowOff>92075</xdr:rowOff>
    </xdr:from>
    <xdr:to>
      <xdr:col>16</xdr:col>
      <xdr:colOff>0</xdr:colOff>
      <xdr:row>9</xdr:row>
      <xdr:rowOff>92075</xdr:rowOff>
    </xdr:to>
    <xdr:cxnSp macro="">
      <xdr:nvCxnSpPr>
        <xdr:cNvPr id="29" name="Branch 112">
          <a:extLst>
            <a:ext uri="{FF2B5EF4-FFF2-40B4-BE49-F238E27FC236}">
              <a16:creationId xmlns:a16="http://schemas.microsoft.com/office/drawing/2014/main" id="{5739F9AE-1D1A-4243-8199-450BD4DC898C}"/>
            </a:ext>
          </a:extLst>
        </xdr:cNvPr>
        <xdr:cNvCxnSpPr/>
      </xdr:nvCxnSpPr>
      <xdr:spPr>
        <a:xfrm>
          <a:off x="46482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</xdr:row>
      <xdr:rowOff>23019</xdr:rowOff>
    </xdr:from>
    <xdr:to>
      <xdr:col>16</xdr:col>
      <xdr:colOff>0</xdr:colOff>
      <xdr:row>9</xdr:row>
      <xdr:rowOff>161131</xdr:rowOff>
    </xdr:to>
    <xdr:cxnSp macro="">
      <xdr:nvCxnSpPr>
        <xdr:cNvPr id="30" name="Leaf 112">
          <a:extLst>
            <a:ext uri="{FF2B5EF4-FFF2-40B4-BE49-F238E27FC236}">
              <a16:creationId xmlns:a16="http://schemas.microsoft.com/office/drawing/2014/main" id="{643CC45C-7C6C-47AF-8EA1-97269B106A77}"/>
            </a:ext>
          </a:extLst>
        </xdr:cNvPr>
        <xdr:cNvCxnSpPr/>
      </xdr:nvCxnSpPr>
      <xdr:spPr>
        <a:xfrm>
          <a:off x="6038850" y="16803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161925</xdr:colOff>
      <xdr:row>15</xdr:row>
      <xdr:rowOff>161925</xdr:rowOff>
    </xdr:to>
    <xdr:sp macro="" textlink="">
      <xdr:nvSpPr>
        <xdr:cNvPr id="32" name="TrNd 12">
          <a:extLst>
            <a:ext uri="{FF2B5EF4-FFF2-40B4-BE49-F238E27FC236}">
              <a16:creationId xmlns:a16="http://schemas.microsoft.com/office/drawing/2014/main" id="{BDB83082-06CD-421E-841A-A8489B836260}"/>
            </a:ext>
          </a:extLst>
        </xdr:cNvPr>
        <xdr:cNvSpPr>
          <a:spLocks/>
        </xdr:cNvSpPr>
      </xdr:nvSpPr>
      <xdr:spPr>
        <a:xfrm>
          <a:off x="4229100" y="23939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7</xdr:row>
      <xdr:rowOff>92075</xdr:rowOff>
    </xdr:from>
    <xdr:to>
      <xdr:col>8</xdr:col>
      <xdr:colOff>0</xdr:colOff>
      <xdr:row>11</xdr:row>
      <xdr:rowOff>80963</xdr:rowOff>
    </xdr:to>
    <xdr:cxnSp macro="">
      <xdr:nvCxnSpPr>
        <xdr:cNvPr id="33" name="FBranch 11">
          <a:extLst>
            <a:ext uri="{FF2B5EF4-FFF2-40B4-BE49-F238E27FC236}">
              <a16:creationId xmlns:a16="http://schemas.microsoft.com/office/drawing/2014/main" id="{E03776C8-86DA-468E-A239-5C63F063ACA2}"/>
            </a:ext>
          </a:extLst>
        </xdr:cNvPr>
        <xdr:cNvCxnSpPr/>
      </xdr:nvCxnSpPr>
      <xdr:spPr>
        <a:xfrm flipV="1">
          <a:off x="2584450" y="13811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80963</xdr:rowOff>
    </xdr:from>
    <xdr:to>
      <xdr:col>8</xdr:col>
      <xdr:colOff>0</xdr:colOff>
      <xdr:row>15</xdr:row>
      <xdr:rowOff>92075</xdr:rowOff>
    </xdr:to>
    <xdr:cxnSp macro="">
      <xdr:nvCxnSpPr>
        <xdr:cNvPr id="34" name="FBranch 12">
          <a:extLst>
            <a:ext uri="{FF2B5EF4-FFF2-40B4-BE49-F238E27FC236}">
              <a16:creationId xmlns:a16="http://schemas.microsoft.com/office/drawing/2014/main" id="{98842E68-5166-4F10-AAD3-D247C5E6844D}"/>
            </a:ext>
          </a:extLst>
        </xdr:cNvPr>
        <xdr:cNvCxnSpPr/>
      </xdr:nvCxnSpPr>
      <xdr:spPr>
        <a:xfrm>
          <a:off x="2584450" y="21066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92075</xdr:rowOff>
    </xdr:from>
    <xdr:to>
      <xdr:col>3</xdr:col>
      <xdr:colOff>0</xdr:colOff>
      <xdr:row>16</xdr:row>
      <xdr:rowOff>80963</xdr:rowOff>
    </xdr:to>
    <xdr:cxnSp macro="">
      <xdr:nvCxnSpPr>
        <xdr:cNvPr id="35" name="FBranch 1">
          <a:extLst>
            <a:ext uri="{FF2B5EF4-FFF2-40B4-BE49-F238E27FC236}">
              <a16:creationId xmlns:a16="http://schemas.microsoft.com/office/drawing/2014/main" id="{DB6747C8-4FD4-4D7A-9554-D20B9804FEDB}"/>
            </a:ext>
          </a:extLst>
        </xdr:cNvPr>
        <xdr:cNvCxnSpPr/>
      </xdr:nvCxnSpPr>
      <xdr:spPr>
        <a:xfrm flipV="1">
          <a:off x="774700" y="2117725"/>
          <a:ext cx="254000" cy="9096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80963</xdr:rowOff>
    </xdr:from>
    <xdr:to>
      <xdr:col>3</xdr:col>
      <xdr:colOff>0</xdr:colOff>
      <xdr:row>21</xdr:row>
      <xdr:rowOff>92075</xdr:rowOff>
    </xdr:to>
    <xdr:cxnSp macro="">
      <xdr:nvCxnSpPr>
        <xdr:cNvPr id="36" name="FBranch 2">
          <a:extLst>
            <a:ext uri="{FF2B5EF4-FFF2-40B4-BE49-F238E27FC236}">
              <a16:creationId xmlns:a16="http://schemas.microsoft.com/office/drawing/2014/main" id="{5BC85B1F-A2A7-47BA-BBBB-0CA549A8813E}"/>
            </a:ext>
          </a:extLst>
        </xdr:cNvPr>
        <xdr:cNvCxnSpPr/>
      </xdr:nvCxnSpPr>
      <xdr:spPr>
        <a:xfrm>
          <a:off x="774700" y="3027363"/>
          <a:ext cx="254000" cy="9318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92075</xdr:rowOff>
    </xdr:from>
    <xdr:to>
      <xdr:col>13</xdr:col>
      <xdr:colOff>0</xdr:colOff>
      <xdr:row>15</xdr:row>
      <xdr:rowOff>92075</xdr:rowOff>
    </xdr:to>
    <xdr:cxnSp macro="">
      <xdr:nvCxnSpPr>
        <xdr:cNvPr id="37" name="FBranch 121">
          <a:extLst>
            <a:ext uri="{FF2B5EF4-FFF2-40B4-BE49-F238E27FC236}">
              <a16:creationId xmlns:a16="http://schemas.microsoft.com/office/drawing/2014/main" id="{925CECA1-5591-4173-B9F0-F17768B25159}"/>
            </a:ext>
          </a:extLst>
        </xdr:cNvPr>
        <xdr:cNvCxnSpPr/>
      </xdr:nvCxnSpPr>
      <xdr:spPr>
        <a:xfrm flipV="1">
          <a:off x="4394200" y="24860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92075</xdr:rowOff>
    </xdr:from>
    <xdr:to>
      <xdr:col>16</xdr:col>
      <xdr:colOff>0</xdr:colOff>
      <xdr:row>13</xdr:row>
      <xdr:rowOff>92075</xdr:rowOff>
    </xdr:to>
    <xdr:cxnSp macro="">
      <xdr:nvCxnSpPr>
        <xdr:cNvPr id="38" name="Branch 121">
          <a:extLst>
            <a:ext uri="{FF2B5EF4-FFF2-40B4-BE49-F238E27FC236}">
              <a16:creationId xmlns:a16="http://schemas.microsoft.com/office/drawing/2014/main" id="{13862104-4A36-428F-B8CA-C7385FED32B8}"/>
            </a:ext>
          </a:extLst>
        </xdr:cNvPr>
        <xdr:cNvCxnSpPr/>
      </xdr:nvCxnSpPr>
      <xdr:spPr>
        <a:xfrm>
          <a:off x="4648200" y="24860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23019</xdr:rowOff>
    </xdr:from>
    <xdr:to>
      <xdr:col>16</xdr:col>
      <xdr:colOff>0</xdr:colOff>
      <xdr:row>13</xdr:row>
      <xdr:rowOff>161131</xdr:rowOff>
    </xdr:to>
    <xdr:cxnSp macro="">
      <xdr:nvCxnSpPr>
        <xdr:cNvPr id="39" name="Leaf 121">
          <a:extLst>
            <a:ext uri="{FF2B5EF4-FFF2-40B4-BE49-F238E27FC236}">
              <a16:creationId xmlns:a16="http://schemas.microsoft.com/office/drawing/2014/main" id="{A950EDFB-8850-4A91-A479-9E300845B647}"/>
            </a:ext>
          </a:extLst>
        </xdr:cNvPr>
        <xdr:cNvCxnSpPr/>
      </xdr:nvCxnSpPr>
      <xdr:spPr>
        <a:xfrm>
          <a:off x="6038850" y="24169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92075</xdr:rowOff>
    </xdr:from>
    <xdr:to>
      <xdr:col>13</xdr:col>
      <xdr:colOff>0</xdr:colOff>
      <xdr:row>17</xdr:row>
      <xdr:rowOff>92075</xdr:rowOff>
    </xdr:to>
    <xdr:cxnSp macro="">
      <xdr:nvCxnSpPr>
        <xdr:cNvPr id="40" name="FBranch 122">
          <a:extLst>
            <a:ext uri="{FF2B5EF4-FFF2-40B4-BE49-F238E27FC236}">
              <a16:creationId xmlns:a16="http://schemas.microsoft.com/office/drawing/2014/main" id="{80F5B9B2-2A0C-4119-A372-C5F098574EEA}"/>
            </a:ext>
          </a:extLst>
        </xdr:cNvPr>
        <xdr:cNvCxnSpPr/>
      </xdr:nvCxnSpPr>
      <xdr:spPr>
        <a:xfrm>
          <a:off x="4394200" y="28543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92075</xdr:rowOff>
    </xdr:from>
    <xdr:to>
      <xdr:col>16</xdr:col>
      <xdr:colOff>0</xdr:colOff>
      <xdr:row>17</xdr:row>
      <xdr:rowOff>92075</xdr:rowOff>
    </xdr:to>
    <xdr:cxnSp macro="">
      <xdr:nvCxnSpPr>
        <xdr:cNvPr id="41" name="Branch 122">
          <a:extLst>
            <a:ext uri="{FF2B5EF4-FFF2-40B4-BE49-F238E27FC236}">
              <a16:creationId xmlns:a16="http://schemas.microsoft.com/office/drawing/2014/main" id="{2E11929A-D550-4B73-868A-088786CBD6D0}"/>
            </a:ext>
          </a:extLst>
        </xdr:cNvPr>
        <xdr:cNvCxnSpPr/>
      </xdr:nvCxnSpPr>
      <xdr:spPr>
        <a:xfrm>
          <a:off x="4648200" y="32226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23019</xdr:rowOff>
    </xdr:from>
    <xdr:to>
      <xdr:col>16</xdr:col>
      <xdr:colOff>0</xdr:colOff>
      <xdr:row>17</xdr:row>
      <xdr:rowOff>161131</xdr:rowOff>
    </xdr:to>
    <xdr:cxnSp macro="">
      <xdr:nvCxnSpPr>
        <xdr:cNvPr id="42" name="Leaf 122">
          <a:extLst>
            <a:ext uri="{FF2B5EF4-FFF2-40B4-BE49-F238E27FC236}">
              <a16:creationId xmlns:a16="http://schemas.microsoft.com/office/drawing/2014/main" id="{3C16B9BC-02E1-4B3E-9254-81F1CA2F2AFC}"/>
            </a:ext>
          </a:extLst>
        </xdr:cNvPr>
        <xdr:cNvCxnSpPr/>
      </xdr:nvCxnSpPr>
      <xdr:spPr>
        <a:xfrm>
          <a:off x="6038850" y="31535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19</xdr:row>
      <xdr:rowOff>92075</xdr:rowOff>
    </xdr:from>
    <xdr:to>
      <xdr:col>1</xdr:col>
      <xdr:colOff>0</xdr:colOff>
      <xdr:row>19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995E99FE-ECD2-49D6-9083-9E583EC35389}"/>
            </a:ext>
          </a:extLst>
        </xdr:cNvPr>
        <xdr:cNvCxnSpPr/>
      </xdr:nvCxnSpPr>
      <xdr:spPr>
        <a:xfrm flipH="1">
          <a:off x="520700" y="10128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161925</xdr:colOff>
      <xdr:row>19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7003FF61-D2C2-4E15-A66C-D7609182FA7E}"/>
            </a:ext>
          </a:extLst>
        </xdr:cNvPr>
        <xdr:cNvSpPr>
          <a:spLocks/>
        </xdr:cNvSpPr>
      </xdr:nvSpPr>
      <xdr:spPr>
        <a:xfrm>
          <a:off x="60960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11</xdr:row>
      <xdr:rowOff>92075</xdr:rowOff>
    </xdr:from>
    <xdr:to>
      <xdr:col>6</xdr:col>
      <xdr:colOff>0</xdr:colOff>
      <xdr:row>11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A5B28209-EBD9-4570-AF8A-F94E9F9A28A3}"/>
            </a:ext>
          </a:extLst>
        </xdr:cNvPr>
        <xdr:cNvCxnSpPr/>
      </xdr:nvCxnSpPr>
      <xdr:spPr>
        <a:xfrm>
          <a:off x="10287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92075</xdr:rowOff>
    </xdr:from>
    <xdr:to>
      <xdr:col>6</xdr:col>
      <xdr:colOff>0</xdr:colOff>
      <xdr:row>27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CE904C74-BE27-4722-B0A2-CADDAFAE0B6D}"/>
            </a:ext>
          </a:extLst>
        </xdr:cNvPr>
        <xdr:cNvCxnSpPr/>
      </xdr:nvCxnSpPr>
      <xdr:spPr>
        <a:xfrm>
          <a:off x="10287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161925</xdr:colOff>
      <xdr:row>11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EB251E5E-4481-405C-BA1E-8962B42E087B}"/>
            </a:ext>
          </a:extLst>
        </xdr:cNvPr>
        <xdr:cNvSpPr>
          <a:spLocks/>
        </xdr:cNvSpPr>
      </xdr:nvSpPr>
      <xdr:spPr>
        <a:xfrm>
          <a:off x="2419350" y="9207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8</xdr:col>
      <xdr:colOff>0</xdr:colOff>
      <xdr:row>7</xdr:row>
      <xdr:rowOff>92075</xdr:rowOff>
    </xdr:from>
    <xdr:to>
      <xdr:col>11</xdr:col>
      <xdr:colOff>0</xdr:colOff>
      <xdr:row>7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F6209EC0-96D3-4BFF-831B-630E6EEAF273}"/>
            </a:ext>
          </a:extLst>
        </xdr:cNvPr>
        <xdr:cNvCxnSpPr/>
      </xdr:nvCxnSpPr>
      <xdr:spPr>
        <a:xfrm>
          <a:off x="283845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92075</xdr:rowOff>
    </xdr:from>
    <xdr:to>
      <xdr:col>11</xdr:col>
      <xdr:colOff>0</xdr:colOff>
      <xdr:row>15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B66AC96C-3FBC-4BF1-909B-5914FE04F408}"/>
            </a:ext>
          </a:extLst>
        </xdr:cNvPr>
        <xdr:cNvCxnSpPr/>
      </xdr:nvCxnSpPr>
      <xdr:spPr>
        <a:xfrm>
          <a:off x="283845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161925</xdr:colOff>
      <xdr:row>7</xdr:row>
      <xdr:rowOff>161925</xdr:rowOff>
    </xdr:to>
    <xdr:sp macro="" textlink="">
      <xdr:nvSpPr>
        <xdr:cNvPr id="20" name="TrNd 11">
          <a:extLst>
            <a:ext uri="{FF2B5EF4-FFF2-40B4-BE49-F238E27FC236}">
              <a16:creationId xmlns:a16="http://schemas.microsoft.com/office/drawing/2014/main" id="{848F9C55-5444-4428-8225-8E309373A134}"/>
            </a:ext>
          </a:extLst>
        </xdr:cNvPr>
        <xdr:cNvSpPr>
          <a:spLocks/>
        </xdr:cNvSpPr>
      </xdr:nvSpPr>
      <xdr:spPr>
        <a:xfrm>
          <a:off x="422910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12</xdr:col>
      <xdr:colOff>0</xdr:colOff>
      <xdr:row>5</xdr:row>
      <xdr:rowOff>92075</xdr:rowOff>
    </xdr:from>
    <xdr:to>
      <xdr:col>13</xdr:col>
      <xdr:colOff>0</xdr:colOff>
      <xdr:row>7</xdr:row>
      <xdr:rowOff>92075</xdr:rowOff>
    </xdr:to>
    <xdr:cxnSp macro="">
      <xdr:nvCxnSpPr>
        <xdr:cNvPr id="25" name="FBranch 111">
          <a:extLst>
            <a:ext uri="{FF2B5EF4-FFF2-40B4-BE49-F238E27FC236}">
              <a16:creationId xmlns:a16="http://schemas.microsoft.com/office/drawing/2014/main" id="{FD5D0060-ECD0-4840-9F04-110B4629EAB3}"/>
            </a:ext>
          </a:extLst>
        </xdr:cNvPr>
        <xdr:cNvCxnSpPr/>
      </xdr:nvCxnSpPr>
      <xdr:spPr>
        <a:xfrm flipV="1">
          <a:off x="4394200" y="10128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</xdr:row>
      <xdr:rowOff>92075</xdr:rowOff>
    </xdr:from>
    <xdr:to>
      <xdr:col>16</xdr:col>
      <xdr:colOff>0</xdr:colOff>
      <xdr:row>5</xdr:row>
      <xdr:rowOff>92075</xdr:rowOff>
    </xdr:to>
    <xdr:cxnSp macro="">
      <xdr:nvCxnSpPr>
        <xdr:cNvPr id="26" name="Branch 111">
          <a:extLst>
            <a:ext uri="{FF2B5EF4-FFF2-40B4-BE49-F238E27FC236}">
              <a16:creationId xmlns:a16="http://schemas.microsoft.com/office/drawing/2014/main" id="{65E34070-C504-40FC-AF20-6782DB80B4D8}"/>
            </a:ext>
          </a:extLst>
        </xdr:cNvPr>
        <xdr:cNvCxnSpPr/>
      </xdr:nvCxnSpPr>
      <xdr:spPr>
        <a:xfrm>
          <a:off x="46482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23019</xdr:rowOff>
    </xdr:from>
    <xdr:to>
      <xdr:col>16</xdr:col>
      <xdr:colOff>0</xdr:colOff>
      <xdr:row>5</xdr:row>
      <xdr:rowOff>161131</xdr:rowOff>
    </xdr:to>
    <xdr:cxnSp macro="">
      <xdr:nvCxnSpPr>
        <xdr:cNvPr id="27" name="Leaf 111">
          <a:extLst>
            <a:ext uri="{FF2B5EF4-FFF2-40B4-BE49-F238E27FC236}">
              <a16:creationId xmlns:a16="http://schemas.microsoft.com/office/drawing/2014/main" id="{48888D9A-4019-48B2-9A2D-5D176A02261F}"/>
            </a:ext>
          </a:extLst>
        </xdr:cNvPr>
        <xdr:cNvCxnSpPr/>
      </xdr:nvCxnSpPr>
      <xdr:spPr>
        <a:xfrm>
          <a:off x="6038850" y="9437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92075</xdr:rowOff>
    </xdr:from>
    <xdr:to>
      <xdr:col>13</xdr:col>
      <xdr:colOff>0</xdr:colOff>
      <xdr:row>9</xdr:row>
      <xdr:rowOff>92075</xdr:rowOff>
    </xdr:to>
    <xdr:cxnSp macro="">
      <xdr:nvCxnSpPr>
        <xdr:cNvPr id="28" name="FBranch 112">
          <a:extLst>
            <a:ext uri="{FF2B5EF4-FFF2-40B4-BE49-F238E27FC236}">
              <a16:creationId xmlns:a16="http://schemas.microsoft.com/office/drawing/2014/main" id="{16ED074B-7A5E-48B8-B92D-D8026F229481}"/>
            </a:ext>
          </a:extLst>
        </xdr:cNvPr>
        <xdr:cNvCxnSpPr/>
      </xdr:nvCxnSpPr>
      <xdr:spPr>
        <a:xfrm>
          <a:off x="439420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</xdr:row>
      <xdr:rowOff>92075</xdr:rowOff>
    </xdr:from>
    <xdr:to>
      <xdr:col>16</xdr:col>
      <xdr:colOff>0</xdr:colOff>
      <xdr:row>9</xdr:row>
      <xdr:rowOff>92075</xdr:rowOff>
    </xdr:to>
    <xdr:cxnSp macro="">
      <xdr:nvCxnSpPr>
        <xdr:cNvPr id="29" name="Branch 112">
          <a:extLst>
            <a:ext uri="{FF2B5EF4-FFF2-40B4-BE49-F238E27FC236}">
              <a16:creationId xmlns:a16="http://schemas.microsoft.com/office/drawing/2014/main" id="{310B1D61-6C13-44D4-8031-C0E5AB818158}"/>
            </a:ext>
          </a:extLst>
        </xdr:cNvPr>
        <xdr:cNvCxnSpPr/>
      </xdr:nvCxnSpPr>
      <xdr:spPr>
        <a:xfrm>
          <a:off x="46482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</xdr:row>
      <xdr:rowOff>23019</xdr:rowOff>
    </xdr:from>
    <xdr:to>
      <xdr:col>16</xdr:col>
      <xdr:colOff>0</xdr:colOff>
      <xdr:row>9</xdr:row>
      <xdr:rowOff>161131</xdr:rowOff>
    </xdr:to>
    <xdr:cxnSp macro="">
      <xdr:nvCxnSpPr>
        <xdr:cNvPr id="30" name="Leaf 112">
          <a:extLst>
            <a:ext uri="{FF2B5EF4-FFF2-40B4-BE49-F238E27FC236}">
              <a16:creationId xmlns:a16="http://schemas.microsoft.com/office/drawing/2014/main" id="{31AE2A79-0528-4E73-BD3E-6FA5129580A2}"/>
            </a:ext>
          </a:extLst>
        </xdr:cNvPr>
        <xdr:cNvCxnSpPr/>
      </xdr:nvCxnSpPr>
      <xdr:spPr>
        <a:xfrm>
          <a:off x="6038850" y="16803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161925</xdr:colOff>
      <xdr:row>15</xdr:row>
      <xdr:rowOff>161925</xdr:rowOff>
    </xdr:to>
    <xdr:sp macro="" textlink="">
      <xdr:nvSpPr>
        <xdr:cNvPr id="32" name="TrNd 12">
          <a:extLst>
            <a:ext uri="{FF2B5EF4-FFF2-40B4-BE49-F238E27FC236}">
              <a16:creationId xmlns:a16="http://schemas.microsoft.com/office/drawing/2014/main" id="{39E2382F-0769-47BD-BAB5-70E5A1D904E9}"/>
            </a:ext>
          </a:extLst>
        </xdr:cNvPr>
        <xdr:cNvSpPr>
          <a:spLocks/>
        </xdr:cNvSpPr>
      </xdr:nvSpPr>
      <xdr:spPr>
        <a:xfrm>
          <a:off x="4229100" y="23939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7</xdr:row>
      <xdr:rowOff>92075</xdr:rowOff>
    </xdr:from>
    <xdr:to>
      <xdr:col>8</xdr:col>
      <xdr:colOff>0</xdr:colOff>
      <xdr:row>11</xdr:row>
      <xdr:rowOff>80963</xdr:rowOff>
    </xdr:to>
    <xdr:cxnSp macro="">
      <xdr:nvCxnSpPr>
        <xdr:cNvPr id="33" name="FBranch 11">
          <a:extLst>
            <a:ext uri="{FF2B5EF4-FFF2-40B4-BE49-F238E27FC236}">
              <a16:creationId xmlns:a16="http://schemas.microsoft.com/office/drawing/2014/main" id="{C38E77B1-40AF-4392-A021-B20116039A83}"/>
            </a:ext>
          </a:extLst>
        </xdr:cNvPr>
        <xdr:cNvCxnSpPr/>
      </xdr:nvCxnSpPr>
      <xdr:spPr>
        <a:xfrm flipV="1">
          <a:off x="2584450" y="13811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80963</xdr:rowOff>
    </xdr:from>
    <xdr:to>
      <xdr:col>8</xdr:col>
      <xdr:colOff>0</xdr:colOff>
      <xdr:row>15</xdr:row>
      <xdr:rowOff>92075</xdr:rowOff>
    </xdr:to>
    <xdr:cxnSp macro="">
      <xdr:nvCxnSpPr>
        <xdr:cNvPr id="34" name="FBranch 12">
          <a:extLst>
            <a:ext uri="{FF2B5EF4-FFF2-40B4-BE49-F238E27FC236}">
              <a16:creationId xmlns:a16="http://schemas.microsoft.com/office/drawing/2014/main" id="{4350752B-1074-4B8E-9A34-0219484D4004}"/>
            </a:ext>
          </a:extLst>
        </xdr:cNvPr>
        <xdr:cNvCxnSpPr/>
      </xdr:nvCxnSpPr>
      <xdr:spPr>
        <a:xfrm>
          <a:off x="2584450" y="21066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92075</xdr:rowOff>
    </xdr:from>
    <xdr:to>
      <xdr:col>13</xdr:col>
      <xdr:colOff>0</xdr:colOff>
      <xdr:row>15</xdr:row>
      <xdr:rowOff>92075</xdr:rowOff>
    </xdr:to>
    <xdr:cxnSp macro="">
      <xdr:nvCxnSpPr>
        <xdr:cNvPr id="37" name="FBranch 121">
          <a:extLst>
            <a:ext uri="{FF2B5EF4-FFF2-40B4-BE49-F238E27FC236}">
              <a16:creationId xmlns:a16="http://schemas.microsoft.com/office/drawing/2014/main" id="{BA96831C-3595-4A0F-B29A-AE64727FC3FB}"/>
            </a:ext>
          </a:extLst>
        </xdr:cNvPr>
        <xdr:cNvCxnSpPr/>
      </xdr:nvCxnSpPr>
      <xdr:spPr>
        <a:xfrm flipV="1">
          <a:off x="4394200" y="24860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92075</xdr:rowOff>
    </xdr:from>
    <xdr:to>
      <xdr:col>16</xdr:col>
      <xdr:colOff>0</xdr:colOff>
      <xdr:row>13</xdr:row>
      <xdr:rowOff>92075</xdr:rowOff>
    </xdr:to>
    <xdr:cxnSp macro="">
      <xdr:nvCxnSpPr>
        <xdr:cNvPr id="38" name="Branch 121">
          <a:extLst>
            <a:ext uri="{FF2B5EF4-FFF2-40B4-BE49-F238E27FC236}">
              <a16:creationId xmlns:a16="http://schemas.microsoft.com/office/drawing/2014/main" id="{42F23BDC-23F4-44EA-A66E-A5313A7088AD}"/>
            </a:ext>
          </a:extLst>
        </xdr:cNvPr>
        <xdr:cNvCxnSpPr/>
      </xdr:nvCxnSpPr>
      <xdr:spPr>
        <a:xfrm>
          <a:off x="4648200" y="24860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23019</xdr:rowOff>
    </xdr:from>
    <xdr:to>
      <xdr:col>16</xdr:col>
      <xdr:colOff>0</xdr:colOff>
      <xdr:row>13</xdr:row>
      <xdr:rowOff>161131</xdr:rowOff>
    </xdr:to>
    <xdr:cxnSp macro="">
      <xdr:nvCxnSpPr>
        <xdr:cNvPr id="39" name="Leaf 121">
          <a:extLst>
            <a:ext uri="{FF2B5EF4-FFF2-40B4-BE49-F238E27FC236}">
              <a16:creationId xmlns:a16="http://schemas.microsoft.com/office/drawing/2014/main" id="{AA0DEA79-9230-4470-B38D-0F8908C20378}"/>
            </a:ext>
          </a:extLst>
        </xdr:cNvPr>
        <xdr:cNvCxnSpPr/>
      </xdr:nvCxnSpPr>
      <xdr:spPr>
        <a:xfrm>
          <a:off x="6038850" y="24169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92075</xdr:rowOff>
    </xdr:from>
    <xdr:to>
      <xdr:col>13</xdr:col>
      <xdr:colOff>0</xdr:colOff>
      <xdr:row>17</xdr:row>
      <xdr:rowOff>92075</xdr:rowOff>
    </xdr:to>
    <xdr:cxnSp macro="">
      <xdr:nvCxnSpPr>
        <xdr:cNvPr id="40" name="FBranch 122">
          <a:extLst>
            <a:ext uri="{FF2B5EF4-FFF2-40B4-BE49-F238E27FC236}">
              <a16:creationId xmlns:a16="http://schemas.microsoft.com/office/drawing/2014/main" id="{AC260C05-FAF8-49CA-9EBF-A1ACC62CF644}"/>
            </a:ext>
          </a:extLst>
        </xdr:cNvPr>
        <xdr:cNvCxnSpPr/>
      </xdr:nvCxnSpPr>
      <xdr:spPr>
        <a:xfrm>
          <a:off x="4394200" y="28543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92075</xdr:rowOff>
    </xdr:from>
    <xdr:to>
      <xdr:col>16</xdr:col>
      <xdr:colOff>0</xdr:colOff>
      <xdr:row>17</xdr:row>
      <xdr:rowOff>92075</xdr:rowOff>
    </xdr:to>
    <xdr:cxnSp macro="">
      <xdr:nvCxnSpPr>
        <xdr:cNvPr id="41" name="Branch 122">
          <a:extLst>
            <a:ext uri="{FF2B5EF4-FFF2-40B4-BE49-F238E27FC236}">
              <a16:creationId xmlns:a16="http://schemas.microsoft.com/office/drawing/2014/main" id="{F386CF80-8993-4B5A-9A62-DB4824EBDEE5}"/>
            </a:ext>
          </a:extLst>
        </xdr:cNvPr>
        <xdr:cNvCxnSpPr/>
      </xdr:nvCxnSpPr>
      <xdr:spPr>
        <a:xfrm>
          <a:off x="4648200" y="32226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23019</xdr:rowOff>
    </xdr:from>
    <xdr:to>
      <xdr:col>16</xdr:col>
      <xdr:colOff>0</xdr:colOff>
      <xdr:row>17</xdr:row>
      <xdr:rowOff>161131</xdr:rowOff>
    </xdr:to>
    <xdr:cxnSp macro="">
      <xdr:nvCxnSpPr>
        <xdr:cNvPr id="42" name="Leaf 122">
          <a:extLst>
            <a:ext uri="{FF2B5EF4-FFF2-40B4-BE49-F238E27FC236}">
              <a16:creationId xmlns:a16="http://schemas.microsoft.com/office/drawing/2014/main" id="{A849EB22-DEA6-4732-8C43-AF62BE3A75A7}"/>
            </a:ext>
          </a:extLst>
        </xdr:cNvPr>
        <xdr:cNvCxnSpPr/>
      </xdr:nvCxnSpPr>
      <xdr:spPr>
        <a:xfrm>
          <a:off x="6038850" y="31535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161925</xdr:colOff>
      <xdr:row>27</xdr:row>
      <xdr:rowOff>161925</xdr:rowOff>
    </xdr:to>
    <xdr:sp macro="" textlink="">
      <xdr:nvSpPr>
        <xdr:cNvPr id="43" name="TrNd 2">
          <a:extLst>
            <a:ext uri="{FF2B5EF4-FFF2-40B4-BE49-F238E27FC236}">
              <a16:creationId xmlns:a16="http://schemas.microsoft.com/office/drawing/2014/main" id="{E3FBA1AE-49CD-432C-AE52-E2A87ECDCEAD}"/>
            </a:ext>
          </a:extLst>
        </xdr:cNvPr>
        <xdr:cNvSpPr>
          <a:spLocks/>
        </xdr:cNvSpPr>
      </xdr:nvSpPr>
      <xdr:spPr>
        <a:xfrm>
          <a:off x="2419350" y="38671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8</xdr:col>
      <xdr:colOff>0</xdr:colOff>
      <xdr:row>23</xdr:row>
      <xdr:rowOff>92075</xdr:rowOff>
    </xdr:from>
    <xdr:to>
      <xdr:col>11</xdr:col>
      <xdr:colOff>0</xdr:colOff>
      <xdr:row>23</xdr:row>
      <xdr:rowOff>92075</xdr:rowOff>
    </xdr:to>
    <xdr:cxnSp macro="">
      <xdr:nvCxnSpPr>
        <xdr:cNvPr id="47" name="Branch 21">
          <a:extLst>
            <a:ext uri="{FF2B5EF4-FFF2-40B4-BE49-F238E27FC236}">
              <a16:creationId xmlns:a16="http://schemas.microsoft.com/office/drawing/2014/main" id="{83FBA602-A0A1-49D1-A57D-E453E169E9D4}"/>
            </a:ext>
          </a:extLst>
        </xdr:cNvPr>
        <xdr:cNvCxnSpPr/>
      </xdr:nvCxnSpPr>
      <xdr:spPr>
        <a:xfrm>
          <a:off x="2838450" y="39592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</xdr:row>
      <xdr:rowOff>92075</xdr:rowOff>
    </xdr:from>
    <xdr:to>
      <xdr:col>11</xdr:col>
      <xdr:colOff>0</xdr:colOff>
      <xdr:row>31</xdr:row>
      <xdr:rowOff>92075</xdr:rowOff>
    </xdr:to>
    <xdr:cxnSp macro="">
      <xdr:nvCxnSpPr>
        <xdr:cNvPr id="50" name="Branch 22">
          <a:extLst>
            <a:ext uri="{FF2B5EF4-FFF2-40B4-BE49-F238E27FC236}">
              <a16:creationId xmlns:a16="http://schemas.microsoft.com/office/drawing/2014/main" id="{CFE8D616-0006-4A18-BDE1-0F413925BA56}"/>
            </a:ext>
          </a:extLst>
        </xdr:cNvPr>
        <xdr:cNvCxnSpPr/>
      </xdr:nvCxnSpPr>
      <xdr:spPr>
        <a:xfrm>
          <a:off x="2838450" y="4695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161925</xdr:colOff>
      <xdr:row>23</xdr:row>
      <xdr:rowOff>161925</xdr:rowOff>
    </xdr:to>
    <xdr:sp macro="" textlink="">
      <xdr:nvSpPr>
        <xdr:cNvPr id="54" name="TrNd 21">
          <a:extLst>
            <a:ext uri="{FF2B5EF4-FFF2-40B4-BE49-F238E27FC236}">
              <a16:creationId xmlns:a16="http://schemas.microsoft.com/office/drawing/2014/main" id="{688D9237-4388-4B04-92CF-C239D8230A04}"/>
            </a:ext>
          </a:extLst>
        </xdr:cNvPr>
        <xdr:cNvSpPr>
          <a:spLocks/>
        </xdr:cNvSpPr>
      </xdr:nvSpPr>
      <xdr:spPr>
        <a:xfrm>
          <a:off x="4229100" y="38671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2</xdr:col>
      <xdr:colOff>0</xdr:colOff>
      <xdr:row>11</xdr:row>
      <xdr:rowOff>92075</xdr:rowOff>
    </xdr:from>
    <xdr:to>
      <xdr:col>3</xdr:col>
      <xdr:colOff>0</xdr:colOff>
      <xdr:row>19</xdr:row>
      <xdr:rowOff>80963</xdr:rowOff>
    </xdr:to>
    <xdr:cxnSp macro="">
      <xdr:nvCxnSpPr>
        <xdr:cNvPr id="57" name="FBranch 1">
          <a:extLst>
            <a:ext uri="{FF2B5EF4-FFF2-40B4-BE49-F238E27FC236}">
              <a16:creationId xmlns:a16="http://schemas.microsoft.com/office/drawing/2014/main" id="{4E8236B5-E6F8-49BC-A9C6-9EBA2F0A0380}"/>
            </a:ext>
          </a:extLst>
        </xdr:cNvPr>
        <xdr:cNvCxnSpPr/>
      </xdr:nvCxnSpPr>
      <xdr:spPr>
        <a:xfrm flipV="1">
          <a:off x="774700" y="2117725"/>
          <a:ext cx="254000" cy="1462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80963</xdr:rowOff>
    </xdr:from>
    <xdr:to>
      <xdr:col>3</xdr:col>
      <xdr:colOff>0</xdr:colOff>
      <xdr:row>27</xdr:row>
      <xdr:rowOff>92075</xdr:rowOff>
    </xdr:to>
    <xdr:cxnSp macro="">
      <xdr:nvCxnSpPr>
        <xdr:cNvPr id="58" name="FBranch 2">
          <a:extLst>
            <a:ext uri="{FF2B5EF4-FFF2-40B4-BE49-F238E27FC236}">
              <a16:creationId xmlns:a16="http://schemas.microsoft.com/office/drawing/2014/main" id="{CC05E5C1-2A0B-40A8-870B-60E509149E68}"/>
            </a:ext>
          </a:extLst>
        </xdr:cNvPr>
        <xdr:cNvCxnSpPr/>
      </xdr:nvCxnSpPr>
      <xdr:spPr>
        <a:xfrm>
          <a:off x="774700" y="3579813"/>
          <a:ext cx="254000" cy="13001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92075</xdr:rowOff>
    </xdr:from>
    <xdr:to>
      <xdr:col>13</xdr:col>
      <xdr:colOff>0</xdr:colOff>
      <xdr:row>23</xdr:row>
      <xdr:rowOff>92075</xdr:rowOff>
    </xdr:to>
    <xdr:cxnSp macro="">
      <xdr:nvCxnSpPr>
        <xdr:cNvPr id="59" name="FBranch 211">
          <a:extLst>
            <a:ext uri="{FF2B5EF4-FFF2-40B4-BE49-F238E27FC236}">
              <a16:creationId xmlns:a16="http://schemas.microsoft.com/office/drawing/2014/main" id="{21E42E82-5915-4C19-8E7C-FDEE00EA94F2}"/>
            </a:ext>
          </a:extLst>
        </xdr:cNvPr>
        <xdr:cNvCxnSpPr/>
      </xdr:nvCxnSpPr>
      <xdr:spPr>
        <a:xfrm flipV="1">
          <a:off x="4394200" y="39592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</xdr:row>
      <xdr:rowOff>92075</xdr:rowOff>
    </xdr:from>
    <xdr:to>
      <xdr:col>16</xdr:col>
      <xdr:colOff>0</xdr:colOff>
      <xdr:row>21</xdr:row>
      <xdr:rowOff>92075</xdr:rowOff>
    </xdr:to>
    <xdr:cxnSp macro="">
      <xdr:nvCxnSpPr>
        <xdr:cNvPr id="60" name="Branch 211">
          <a:extLst>
            <a:ext uri="{FF2B5EF4-FFF2-40B4-BE49-F238E27FC236}">
              <a16:creationId xmlns:a16="http://schemas.microsoft.com/office/drawing/2014/main" id="{2C7BCE85-C8F6-49A1-805F-CE966C741066}"/>
            </a:ext>
          </a:extLst>
        </xdr:cNvPr>
        <xdr:cNvCxnSpPr/>
      </xdr:nvCxnSpPr>
      <xdr:spPr>
        <a:xfrm>
          <a:off x="4648200" y="39592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23019</xdr:rowOff>
    </xdr:from>
    <xdr:to>
      <xdr:col>16</xdr:col>
      <xdr:colOff>0</xdr:colOff>
      <xdr:row>21</xdr:row>
      <xdr:rowOff>161131</xdr:rowOff>
    </xdr:to>
    <xdr:cxnSp macro="">
      <xdr:nvCxnSpPr>
        <xdr:cNvPr id="61" name="Leaf 211">
          <a:extLst>
            <a:ext uri="{FF2B5EF4-FFF2-40B4-BE49-F238E27FC236}">
              <a16:creationId xmlns:a16="http://schemas.microsoft.com/office/drawing/2014/main" id="{102C5403-F7DD-4A56-9B73-FA09082E5934}"/>
            </a:ext>
          </a:extLst>
        </xdr:cNvPr>
        <xdr:cNvCxnSpPr/>
      </xdr:nvCxnSpPr>
      <xdr:spPr>
        <a:xfrm>
          <a:off x="6038850" y="38901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92075</xdr:rowOff>
    </xdr:from>
    <xdr:to>
      <xdr:col>13</xdr:col>
      <xdr:colOff>0</xdr:colOff>
      <xdr:row>25</xdr:row>
      <xdr:rowOff>92075</xdr:rowOff>
    </xdr:to>
    <xdr:cxnSp macro="">
      <xdr:nvCxnSpPr>
        <xdr:cNvPr id="62" name="FBranch 212">
          <a:extLst>
            <a:ext uri="{FF2B5EF4-FFF2-40B4-BE49-F238E27FC236}">
              <a16:creationId xmlns:a16="http://schemas.microsoft.com/office/drawing/2014/main" id="{F9503C27-042D-49F9-A8E9-A14661659B25}"/>
            </a:ext>
          </a:extLst>
        </xdr:cNvPr>
        <xdr:cNvCxnSpPr/>
      </xdr:nvCxnSpPr>
      <xdr:spPr>
        <a:xfrm>
          <a:off x="4394200" y="43275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25</xdr:row>
      <xdr:rowOff>92075</xdr:rowOff>
    </xdr:from>
    <xdr:to>
      <xdr:col>16</xdr:col>
      <xdr:colOff>0</xdr:colOff>
      <xdr:row>25</xdr:row>
      <xdr:rowOff>92075</xdr:rowOff>
    </xdr:to>
    <xdr:cxnSp macro="">
      <xdr:nvCxnSpPr>
        <xdr:cNvPr id="63" name="Branch 212">
          <a:extLst>
            <a:ext uri="{FF2B5EF4-FFF2-40B4-BE49-F238E27FC236}">
              <a16:creationId xmlns:a16="http://schemas.microsoft.com/office/drawing/2014/main" id="{6AB211F2-5305-44C3-AFA0-2CBF48E98AE4}"/>
            </a:ext>
          </a:extLst>
        </xdr:cNvPr>
        <xdr:cNvCxnSpPr/>
      </xdr:nvCxnSpPr>
      <xdr:spPr>
        <a:xfrm>
          <a:off x="4648200" y="4695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23019</xdr:rowOff>
    </xdr:from>
    <xdr:to>
      <xdr:col>16</xdr:col>
      <xdr:colOff>0</xdr:colOff>
      <xdr:row>25</xdr:row>
      <xdr:rowOff>161131</xdr:rowOff>
    </xdr:to>
    <xdr:cxnSp macro="">
      <xdr:nvCxnSpPr>
        <xdr:cNvPr id="64" name="Leaf 212">
          <a:extLst>
            <a:ext uri="{FF2B5EF4-FFF2-40B4-BE49-F238E27FC236}">
              <a16:creationId xmlns:a16="http://schemas.microsoft.com/office/drawing/2014/main" id="{5C2485E8-C4C5-428D-B6A5-1A759B99DE3D}"/>
            </a:ext>
          </a:extLst>
        </xdr:cNvPr>
        <xdr:cNvCxnSpPr/>
      </xdr:nvCxnSpPr>
      <xdr:spPr>
        <a:xfrm>
          <a:off x="6038850" y="46267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161925</xdr:colOff>
      <xdr:row>31</xdr:row>
      <xdr:rowOff>161925</xdr:rowOff>
    </xdr:to>
    <xdr:sp macro="" textlink="">
      <xdr:nvSpPr>
        <xdr:cNvPr id="65" name="TrNd 22">
          <a:extLst>
            <a:ext uri="{FF2B5EF4-FFF2-40B4-BE49-F238E27FC236}">
              <a16:creationId xmlns:a16="http://schemas.microsoft.com/office/drawing/2014/main" id="{8F76EE96-488F-433E-8A63-6EC5CCDA83A3}"/>
            </a:ext>
          </a:extLst>
        </xdr:cNvPr>
        <xdr:cNvSpPr>
          <a:spLocks/>
        </xdr:cNvSpPr>
      </xdr:nvSpPr>
      <xdr:spPr>
        <a:xfrm>
          <a:off x="4229100" y="53403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23</xdr:row>
      <xdr:rowOff>92075</xdr:rowOff>
    </xdr:from>
    <xdr:to>
      <xdr:col>8</xdr:col>
      <xdr:colOff>0</xdr:colOff>
      <xdr:row>27</xdr:row>
      <xdr:rowOff>80963</xdr:rowOff>
    </xdr:to>
    <xdr:cxnSp macro="">
      <xdr:nvCxnSpPr>
        <xdr:cNvPr id="66" name="FBranch 21">
          <a:extLst>
            <a:ext uri="{FF2B5EF4-FFF2-40B4-BE49-F238E27FC236}">
              <a16:creationId xmlns:a16="http://schemas.microsoft.com/office/drawing/2014/main" id="{DF927398-D3D9-4872-93B7-4A0AB5C4FC96}"/>
            </a:ext>
          </a:extLst>
        </xdr:cNvPr>
        <xdr:cNvCxnSpPr/>
      </xdr:nvCxnSpPr>
      <xdr:spPr>
        <a:xfrm flipV="1">
          <a:off x="2584450" y="43275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</xdr:row>
      <xdr:rowOff>80963</xdr:rowOff>
    </xdr:from>
    <xdr:to>
      <xdr:col>8</xdr:col>
      <xdr:colOff>0</xdr:colOff>
      <xdr:row>31</xdr:row>
      <xdr:rowOff>92075</xdr:rowOff>
    </xdr:to>
    <xdr:cxnSp macro="">
      <xdr:nvCxnSpPr>
        <xdr:cNvPr id="67" name="FBranch 22">
          <a:extLst>
            <a:ext uri="{FF2B5EF4-FFF2-40B4-BE49-F238E27FC236}">
              <a16:creationId xmlns:a16="http://schemas.microsoft.com/office/drawing/2014/main" id="{5F54AC6D-20FD-4B55-8A6E-29ECAAA5811A}"/>
            </a:ext>
          </a:extLst>
        </xdr:cNvPr>
        <xdr:cNvCxnSpPr/>
      </xdr:nvCxnSpPr>
      <xdr:spPr>
        <a:xfrm>
          <a:off x="2584450" y="50530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</xdr:row>
      <xdr:rowOff>92075</xdr:rowOff>
    </xdr:from>
    <xdr:to>
      <xdr:col>13</xdr:col>
      <xdr:colOff>0</xdr:colOff>
      <xdr:row>31</xdr:row>
      <xdr:rowOff>92075</xdr:rowOff>
    </xdr:to>
    <xdr:cxnSp macro="">
      <xdr:nvCxnSpPr>
        <xdr:cNvPr id="68" name="FBranch 221">
          <a:extLst>
            <a:ext uri="{FF2B5EF4-FFF2-40B4-BE49-F238E27FC236}">
              <a16:creationId xmlns:a16="http://schemas.microsoft.com/office/drawing/2014/main" id="{B602910F-B430-486C-A46E-1C4F498687E3}"/>
            </a:ext>
          </a:extLst>
        </xdr:cNvPr>
        <xdr:cNvCxnSpPr/>
      </xdr:nvCxnSpPr>
      <xdr:spPr>
        <a:xfrm flipV="1">
          <a:off x="4394200" y="54324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29</xdr:row>
      <xdr:rowOff>92075</xdr:rowOff>
    </xdr:from>
    <xdr:to>
      <xdr:col>16</xdr:col>
      <xdr:colOff>0</xdr:colOff>
      <xdr:row>29</xdr:row>
      <xdr:rowOff>92075</xdr:rowOff>
    </xdr:to>
    <xdr:cxnSp macro="">
      <xdr:nvCxnSpPr>
        <xdr:cNvPr id="69" name="Branch 221">
          <a:extLst>
            <a:ext uri="{FF2B5EF4-FFF2-40B4-BE49-F238E27FC236}">
              <a16:creationId xmlns:a16="http://schemas.microsoft.com/office/drawing/2014/main" id="{7C1AEBA7-E6C1-4F07-9A33-41BDAF3A5471}"/>
            </a:ext>
          </a:extLst>
        </xdr:cNvPr>
        <xdr:cNvCxnSpPr/>
      </xdr:nvCxnSpPr>
      <xdr:spPr>
        <a:xfrm>
          <a:off x="4648200" y="5432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29</xdr:row>
      <xdr:rowOff>23019</xdr:rowOff>
    </xdr:from>
    <xdr:to>
      <xdr:col>16</xdr:col>
      <xdr:colOff>0</xdr:colOff>
      <xdr:row>29</xdr:row>
      <xdr:rowOff>161131</xdr:rowOff>
    </xdr:to>
    <xdr:cxnSp macro="">
      <xdr:nvCxnSpPr>
        <xdr:cNvPr id="70" name="Leaf 221">
          <a:extLst>
            <a:ext uri="{FF2B5EF4-FFF2-40B4-BE49-F238E27FC236}">
              <a16:creationId xmlns:a16="http://schemas.microsoft.com/office/drawing/2014/main" id="{65B80D74-2A71-45CB-86EE-8CC46B1678FB}"/>
            </a:ext>
          </a:extLst>
        </xdr:cNvPr>
        <xdr:cNvCxnSpPr/>
      </xdr:nvCxnSpPr>
      <xdr:spPr>
        <a:xfrm>
          <a:off x="6038850" y="53633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31</xdr:row>
      <xdr:rowOff>92075</xdr:rowOff>
    </xdr:from>
    <xdr:to>
      <xdr:col>13</xdr:col>
      <xdr:colOff>0</xdr:colOff>
      <xdr:row>33</xdr:row>
      <xdr:rowOff>92075</xdr:rowOff>
    </xdr:to>
    <xdr:cxnSp macro="">
      <xdr:nvCxnSpPr>
        <xdr:cNvPr id="71" name="FBranch 222">
          <a:extLst>
            <a:ext uri="{FF2B5EF4-FFF2-40B4-BE49-F238E27FC236}">
              <a16:creationId xmlns:a16="http://schemas.microsoft.com/office/drawing/2014/main" id="{F60A8655-333C-4B73-A085-536DFF3D35BC}"/>
            </a:ext>
          </a:extLst>
        </xdr:cNvPr>
        <xdr:cNvCxnSpPr/>
      </xdr:nvCxnSpPr>
      <xdr:spPr>
        <a:xfrm>
          <a:off x="4394200" y="58007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33</xdr:row>
      <xdr:rowOff>92075</xdr:rowOff>
    </xdr:from>
    <xdr:to>
      <xdr:col>16</xdr:col>
      <xdr:colOff>0</xdr:colOff>
      <xdr:row>33</xdr:row>
      <xdr:rowOff>92075</xdr:rowOff>
    </xdr:to>
    <xdr:cxnSp macro="">
      <xdr:nvCxnSpPr>
        <xdr:cNvPr id="72" name="Branch 222">
          <a:extLst>
            <a:ext uri="{FF2B5EF4-FFF2-40B4-BE49-F238E27FC236}">
              <a16:creationId xmlns:a16="http://schemas.microsoft.com/office/drawing/2014/main" id="{32326CE6-01E9-42DF-AAB6-AF1410C81D1D}"/>
            </a:ext>
          </a:extLst>
        </xdr:cNvPr>
        <xdr:cNvCxnSpPr/>
      </xdr:nvCxnSpPr>
      <xdr:spPr>
        <a:xfrm>
          <a:off x="4648200" y="61690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33</xdr:row>
      <xdr:rowOff>23019</xdr:rowOff>
    </xdr:from>
    <xdr:to>
      <xdr:col>16</xdr:col>
      <xdr:colOff>0</xdr:colOff>
      <xdr:row>33</xdr:row>
      <xdr:rowOff>161131</xdr:rowOff>
    </xdr:to>
    <xdr:cxnSp macro="">
      <xdr:nvCxnSpPr>
        <xdr:cNvPr id="73" name="Leaf 222">
          <a:extLst>
            <a:ext uri="{FF2B5EF4-FFF2-40B4-BE49-F238E27FC236}">
              <a16:creationId xmlns:a16="http://schemas.microsoft.com/office/drawing/2014/main" id="{F35D5621-72F3-4215-B957-A8C62D23A09E}"/>
            </a:ext>
          </a:extLst>
        </xdr:cNvPr>
        <xdr:cNvCxnSpPr/>
      </xdr:nvCxnSpPr>
      <xdr:spPr>
        <a:xfrm>
          <a:off x="6038850" y="60999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11</xdr:row>
      <xdr:rowOff>92075</xdr:rowOff>
    </xdr:from>
    <xdr:to>
      <xdr:col>1</xdr:col>
      <xdr:colOff>0</xdr:colOff>
      <xdr:row>11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A9C59CC8-23D7-4062-A139-5E5C1AE2826B}"/>
            </a:ext>
          </a:extLst>
        </xdr:cNvPr>
        <xdr:cNvCxnSpPr/>
      </xdr:nvCxnSpPr>
      <xdr:spPr>
        <a:xfrm flipH="1">
          <a:off x="520700" y="10128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161925</xdr:colOff>
      <xdr:row>11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7AE358E1-2A30-4FE6-9BC9-D49F57FB6BB6}"/>
            </a:ext>
          </a:extLst>
        </xdr:cNvPr>
        <xdr:cNvSpPr>
          <a:spLocks/>
        </xdr:cNvSpPr>
      </xdr:nvSpPr>
      <xdr:spPr>
        <a:xfrm>
          <a:off x="60960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7</xdr:row>
      <xdr:rowOff>92075</xdr:rowOff>
    </xdr:from>
    <xdr:to>
      <xdr:col>6</xdr:col>
      <xdr:colOff>0</xdr:colOff>
      <xdr:row>7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41B03E44-125C-4E69-AA3B-63B5E2D367EF}"/>
            </a:ext>
          </a:extLst>
        </xdr:cNvPr>
        <xdr:cNvCxnSpPr/>
      </xdr:nvCxnSpPr>
      <xdr:spPr>
        <a:xfrm>
          <a:off x="102870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92075</xdr:rowOff>
    </xdr:from>
    <xdr:to>
      <xdr:col>6</xdr:col>
      <xdr:colOff>0</xdr:colOff>
      <xdr:row>15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A6A4F8C2-6B9B-4484-8247-310983AD578D}"/>
            </a:ext>
          </a:extLst>
        </xdr:cNvPr>
        <xdr:cNvCxnSpPr/>
      </xdr:nvCxnSpPr>
      <xdr:spPr>
        <a:xfrm>
          <a:off x="102870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161925</xdr:colOff>
      <xdr:row>7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FD731366-F053-4B9F-8D91-F92EE5FC4711}"/>
            </a:ext>
          </a:extLst>
        </xdr:cNvPr>
        <xdr:cNvSpPr>
          <a:spLocks/>
        </xdr:cNvSpPr>
      </xdr:nvSpPr>
      <xdr:spPr>
        <a:xfrm>
          <a:off x="2419350" y="9207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5</xdr:row>
      <xdr:rowOff>92075</xdr:rowOff>
    </xdr:from>
    <xdr:to>
      <xdr:col>8</xdr:col>
      <xdr:colOff>0</xdr:colOff>
      <xdr:row>7</xdr:row>
      <xdr:rowOff>92075</xdr:rowOff>
    </xdr:to>
    <xdr:cxnSp macro="">
      <xdr:nvCxnSpPr>
        <xdr:cNvPr id="13" name="FBranch 11">
          <a:extLst>
            <a:ext uri="{FF2B5EF4-FFF2-40B4-BE49-F238E27FC236}">
              <a16:creationId xmlns:a16="http://schemas.microsoft.com/office/drawing/2014/main" id="{64F3ADC7-D552-4D3B-9C9D-19E7E3CCE825}"/>
            </a:ext>
          </a:extLst>
        </xdr:cNvPr>
        <xdr:cNvCxnSpPr/>
      </xdr:nvCxnSpPr>
      <xdr:spPr>
        <a:xfrm flipV="1">
          <a:off x="2584450" y="10128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92075</xdr:rowOff>
    </xdr:from>
    <xdr:to>
      <xdr:col>11</xdr:col>
      <xdr:colOff>0</xdr:colOff>
      <xdr:row>5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1D43A498-BB0F-4190-8801-8D7015FD44E1}"/>
            </a:ext>
          </a:extLst>
        </xdr:cNvPr>
        <xdr:cNvCxnSpPr/>
      </xdr:nvCxnSpPr>
      <xdr:spPr>
        <a:xfrm>
          <a:off x="2838450" y="10128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23019</xdr:rowOff>
    </xdr:from>
    <xdr:to>
      <xdr:col>11</xdr:col>
      <xdr:colOff>0</xdr:colOff>
      <xdr:row>5</xdr:row>
      <xdr:rowOff>161131</xdr:rowOff>
    </xdr:to>
    <xdr:cxnSp macro="">
      <xdr:nvCxnSpPr>
        <xdr:cNvPr id="15" name="Leaf 11">
          <a:extLst>
            <a:ext uri="{FF2B5EF4-FFF2-40B4-BE49-F238E27FC236}">
              <a16:creationId xmlns:a16="http://schemas.microsoft.com/office/drawing/2014/main" id="{977448CC-2996-4A1A-A2E5-E9AA471C61E5}"/>
            </a:ext>
          </a:extLst>
        </xdr:cNvPr>
        <xdr:cNvCxnSpPr/>
      </xdr:nvCxnSpPr>
      <xdr:spPr>
        <a:xfrm>
          <a:off x="4229100" y="9437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92075</xdr:rowOff>
    </xdr:from>
    <xdr:to>
      <xdr:col>8</xdr:col>
      <xdr:colOff>0</xdr:colOff>
      <xdr:row>9</xdr:row>
      <xdr:rowOff>92075</xdr:rowOff>
    </xdr:to>
    <xdr:cxnSp macro="">
      <xdr:nvCxnSpPr>
        <xdr:cNvPr id="16" name="FBranch 12">
          <a:extLst>
            <a:ext uri="{FF2B5EF4-FFF2-40B4-BE49-F238E27FC236}">
              <a16:creationId xmlns:a16="http://schemas.microsoft.com/office/drawing/2014/main" id="{38AC6CFF-EAAD-4F7F-B5B0-87C613432ED1}"/>
            </a:ext>
          </a:extLst>
        </xdr:cNvPr>
        <xdr:cNvCxnSpPr/>
      </xdr:nvCxnSpPr>
      <xdr:spPr>
        <a:xfrm>
          <a:off x="258445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92075</xdr:rowOff>
    </xdr:from>
    <xdr:to>
      <xdr:col>11</xdr:col>
      <xdr:colOff>0</xdr:colOff>
      <xdr:row>9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E908B57D-3CB1-4960-AA51-895028E4FFF5}"/>
            </a:ext>
          </a:extLst>
        </xdr:cNvPr>
        <xdr:cNvCxnSpPr/>
      </xdr:nvCxnSpPr>
      <xdr:spPr>
        <a:xfrm>
          <a:off x="2838450" y="17494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23019</xdr:rowOff>
    </xdr:from>
    <xdr:to>
      <xdr:col>11</xdr:col>
      <xdr:colOff>0</xdr:colOff>
      <xdr:row>9</xdr:row>
      <xdr:rowOff>161131</xdr:rowOff>
    </xdr:to>
    <xdr:cxnSp macro="">
      <xdr:nvCxnSpPr>
        <xdr:cNvPr id="18" name="Leaf 12">
          <a:extLst>
            <a:ext uri="{FF2B5EF4-FFF2-40B4-BE49-F238E27FC236}">
              <a16:creationId xmlns:a16="http://schemas.microsoft.com/office/drawing/2014/main" id="{15783DC5-C782-43E7-B825-9E615C27C5D2}"/>
            </a:ext>
          </a:extLst>
        </xdr:cNvPr>
        <xdr:cNvCxnSpPr/>
      </xdr:nvCxnSpPr>
      <xdr:spPr>
        <a:xfrm>
          <a:off x="4229100" y="16803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161925</xdr:colOff>
      <xdr:row>15</xdr:row>
      <xdr:rowOff>161925</xdr:rowOff>
    </xdr:to>
    <xdr:sp macro="" textlink="">
      <xdr:nvSpPr>
        <xdr:cNvPr id="20" name="TrNd 2">
          <a:extLst>
            <a:ext uri="{FF2B5EF4-FFF2-40B4-BE49-F238E27FC236}">
              <a16:creationId xmlns:a16="http://schemas.microsoft.com/office/drawing/2014/main" id="{5B45E618-DC3C-4BB4-91F8-44AAB2CCA868}"/>
            </a:ext>
          </a:extLst>
        </xdr:cNvPr>
        <xdr:cNvSpPr>
          <a:spLocks/>
        </xdr:cNvSpPr>
      </xdr:nvSpPr>
      <xdr:spPr>
        <a:xfrm>
          <a:off x="2419350" y="23939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2</xdr:col>
      <xdr:colOff>0</xdr:colOff>
      <xdr:row>7</xdr:row>
      <xdr:rowOff>92075</xdr:rowOff>
    </xdr:from>
    <xdr:to>
      <xdr:col>3</xdr:col>
      <xdr:colOff>0</xdr:colOff>
      <xdr:row>11</xdr:row>
      <xdr:rowOff>80963</xdr:rowOff>
    </xdr:to>
    <xdr:cxnSp macro="">
      <xdr:nvCxnSpPr>
        <xdr:cNvPr id="21" name="FBranch 1">
          <a:extLst>
            <a:ext uri="{FF2B5EF4-FFF2-40B4-BE49-F238E27FC236}">
              <a16:creationId xmlns:a16="http://schemas.microsoft.com/office/drawing/2014/main" id="{D2D66F73-7F4A-469C-A161-984F43221DDC}"/>
            </a:ext>
          </a:extLst>
        </xdr:cNvPr>
        <xdr:cNvCxnSpPr/>
      </xdr:nvCxnSpPr>
      <xdr:spPr>
        <a:xfrm flipV="1">
          <a:off x="774700" y="13811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80963</xdr:rowOff>
    </xdr:from>
    <xdr:to>
      <xdr:col>3</xdr:col>
      <xdr:colOff>0</xdr:colOff>
      <xdr:row>15</xdr:row>
      <xdr:rowOff>92075</xdr:rowOff>
    </xdr:to>
    <xdr:cxnSp macro="">
      <xdr:nvCxnSpPr>
        <xdr:cNvPr id="22" name="FBranch 2">
          <a:extLst>
            <a:ext uri="{FF2B5EF4-FFF2-40B4-BE49-F238E27FC236}">
              <a16:creationId xmlns:a16="http://schemas.microsoft.com/office/drawing/2014/main" id="{50675CCE-8B87-40AE-9BE3-D5E7CC563877}"/>
            </a:ext>
          </a:extLst>
        </xdr:cNvPr>
        <xdr:cNvCxnSpPr/>
      </xdr:nvCxnSpPr>
      <xdr:spPr>
        <a:xfrm>
          <a:off x="774700" y="21066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92075</xdr:rowOff>
    </xdr:from>
    <xdr:to>
      <xdr:col>8</xdr:col>
      <xdr:colOff>0</xdr:colOff>
      <xdr:row>15</xdr:row>
      <xdr:rowOff>92075</xdr:rowOff>
    </xdr:to>
    <xdr:cxnSp macro="">
      <xdr:nvCxnSpPr>
        <xdr:cNvPr id="23" name="FBranch 21">
          <a:extLst>
            <a:ext uri="{FF2B5EF4-FFF2-40B4-BE49-F238E27FC236}">
              <a16:creationId xmlns:a16="http://schemas.microsoft.com/office/drawing/2014/main" id="{4AA165DC-BDF7-468A-BF42-D81081D51717}"/>
            </a:ext>
          </a:extLst>
        </xdr:cNvPr>
        <xdr:cNvCxnSpPr/>
      </xdr:nvCxnSpPr>
      <xdr:spPr>
        <a:xfrm flipV="1">
          <a:off x="2584450" y="24860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92075</xdr:rowOff>
    </xdr:from>
    <xdr:to>
      <xdr:col>11</xdr:col>
      <xdr:colOff>0</xdr:colOff>
      <xdr:row>13</xdr:row>
      <xdr:rowOff>92075</xdr:rowOff>
    </xdr:to>
    <xdr:cxnSp macro="">
      <xdr:nvCxnSpPr>
        <xdr:cNvPr id="24" name="Branch 21">
          <a:extLst>
            <a:ext uri="{FF2B5EF4-FFF2-40B4-BE49-F238E27FC236}">
              <a16:creationId xmlns:a16="http://schemas.microsoft.com/office/drawing/2014/main" id="{48540ABB-1C72-4BE5-A59A-CD1411BAD272}"/>
            </a:ext>
          </a:extLst>
        </xdr:cNvPr>
        <xdr:cNvCxnSpPr/>
      </xdr:nvCxnSpPr>
      <xdr:spPr>
        <a:xfrm>
          <a:off x="2838450" y="24860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23019</xdr:rowOff>
    </xdr:from>
    <xdr:to>
      <xdr:col>11</xdr:col>
      <xdr:colOff>0</xdr:colOff>
      <xdr:row>13</xdr:row>
      <xdr:rowOff>161131</xdr:rowOff>
    </xdr:to>
    <xdr:cxnSp macro="">
      <xdr:nvCxnSpPr>
        <xdr:cNvPr id="25" name="Leaf 21">
          <a:extLst>
            <a:ext uri="{FF2B5EF4-FFF2-40B4-BE49-F238E27FC236}">
              <a16:creationId xmlns:a16="http://schemas.microsoft.com/office/drawing/2014/main" id="{D02A0E54-2F3F-4434-932F-2DB101009D1C}"/>
            </a:ext>
          </a:extLst>
        </xdr:cNvPr>
        <xdr:cNvCxnSpPr/>
      </xdr:nvCxnSpPr>
      <xdr:spPr>
        <a:xfrm>
          <a:off x="4229100" y="24169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92075</xdr:rowOff>
    </xdr:from>
    <xdr:to>
      <xdr:col>8</xdr:col>
      <xdr:colOff>0</xdr:colOff>
      <xdr:row>17</xdr:row>
      <xdr:rowOff>92075</xdr:rowOff>
    </xdr:to>
    <xdr:cxnSp macro="">
      <xdr:nvCxnSpPr>
        <xdr:cNvPr id="26" name="FBranch 22">
          <a:extLst>
            <a:ext uri="{FF2B5EF4-FFF2-40B4-BE49-F238E27FC236}">
              <a16:creationId xmlns:a16="http://schemas.microsoft.com/office/drawing/2014/main" id="{177C3F2C-20B7-4982-89C0-71F8C72678BD}"/>
            </a:ext>
          </a:extLst>
        </xdr:cNvPr>
        <xdr:cNvCxnSpPr/>
      </xdr:nvCxnSpPr>
      <xdr:spPr>
        <a:xfrm>
          <a:off x="2584450" y="28543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17</xdr:row>
      <xdr:rowOff>92075</xdr:rowOff>
    </xdr:from>
    <xdr:to>
      <xdr:col>11</xdr:col>
      <xdr:colOff>0</xdr:colOff>
      <xdr:row>17</xdr:row>
      <xdr:rowOff>92075</xdr:rowOff>
    </xdr:to>
    <xdr:cxnSp macro="">
      <xdr:nvCxnSpPr>
        <xdr:cNvPr id="27" name="Branch 22">
          <a:extLst>
            <a:ext uri="{FF2B5EF4-FFF2-40B4-BE49-F238E27FC236}">
              <a16:creationId xmlns:a16="http://schemas.microsoft.com/office/drawing/2014/main" id="{66028585-F538-4777-84B7-F034213DB98F}"/>
            </a:ext>
          </a:extLst>
        </xdr:cNvPr>
        <xdr:cNvCxnSpPr/>
      </xdr:nvCxnSpPr>
      <xdr:spPr>
        <a:xfrm>
          <a:off x="2838450" y="32226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23019</xdr:rowOff>
    </xdr:from>
    <xdr:to>
      <xdr:col>11</xdr:col>
      <xdr:colOff>0</xdr:colOff>
      <xdr:row>17</xdr:row>
      <xdr:rowOff>161131</xdr:rowOff>
    </xdr:to>
    <xdr:cxnSp macro="">
      <xdr:nvCxnSpPr>
        <xdr:cNvPr id="28" name="Leaf 22">
          <a:extLst>
            <a:ext uri="{FF2B5EF4-FFF2-40B4-BE49-F238E27FC236}">
              <a16:creationId xmlns:a16="http://schemas.microsoft.com/office/drawing/2014/main" id="{8327D0D6-5F38-48A9-9BF7-407B52B975E9}"/>
            </a:ext>
          </a:extLst>
        </xdr:cNvPr>
        <xdr:cNvCxnSpPr/>
      </xdr:nvCxnSpPr>
      <xdr:spPr>
        <a:xfrm>
          <a:off x="4229100" y="31535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8"/>
  <sheetViews>
    <sheetView topLeftCell="A4" workbookViewId="0">
      <selection activeCell="B28" sqref="B28"/>
    </sheetView>
  </sheetViews>
  <sheetFormatPr defaultRowHeight="14.5" x14ac:dyDescent="0.35"/>
  <cols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14.6328125" customWidth="1"/>
    <col min="13" max="13" width="10.6328125" customWidth="1"/>
  </cols>
  <sheetData>
    <row r="2" spans="1:16" x14ac:dyDescent="0.35">
      <c r="L2" s="2" t="s">
        <v>5</v>
      </c>
      <c r="M2" s="2" t="s">
        <v>6</v>
      </c>
    </row>
    <row r="5" spans="1:16" x14ac:dyDescent="0.35">
      <c r="I5" s="3">
        <v>0.5</v>
      </c>
      <c r="J5" s="4" t="s">
        <v>9</v>
      </c>
    </row>
    <row r="6" spans="1:16" x14ac:dyDescent="0.35">
      <c r="L6" s="3">
        <f>2*100000*5-2*250000-2*100000*2</f>
        <v>100000</v>
      </c>
      <c r="M6" s="3">
        <f>$L$6</f>
        <v>100000</v>
      </c>
      <c r="P6" t="s">
        <v>11</v>
      </c>
    </row>
    <row r="7" spans="1:16" x14ac:dyDescent="0.35">
      <c r="D7" s="4" t="str">
        <f>IF($A$13=$F$9,"&gt;&gt;&gt;","")</f>
        <v/>
      </c>
      <c r="E7" s="4" t="s">
        <v>7</v>
      </c>
    </row>
    <row r="8" spans="1:16" x14ac:dyDescent="0.35">
      <c r="L8" s="3"/>
    </row>
    <row r="9" spans="1:16" x14ac:dyDescent="0.35">
      <c r="E9" s="3">
        <f>$F$9</f>
        <v>75000</v>
      </c>
      <c r="F9">
        <f>$I$5*$M$6+$I$9*$M$10</f>
        <v>75000</v>
      </c>
      <c r="I9" s="3">
        <v>0.5</v>
      </c>
      <c r="J9" s="4" t="s">
        <v>10</v>
      </c>
    </row>
    <row r="10" spans="1:16" x14ac:dyDescent="0.35">
      <c r="L10" s="3">
        <f>100000*5-250000-2*100000</f>
        <v>50000</v>
      </c>
      <c r="M10" s="3">
        <f>$L$10</f>
        <v>50000</v>
      </c>
    </row>
    <row r="13" spans="1:16" x14ac:dyDescent="0.35">
      <c r="A13">
        <f>MAX($F$9,$F$17)</f>
        <v>100000</v>
      </c>
      <c r="I13" s="3">
        <v>0.5</v>
      </c>
      <c r="J13" s="4" t="s">
        <v>9</v>
      </c>
    </row>
    <row r="14" spans="1:16" x14ac:dyDescent="0.35">
      <c r="A14" s="3">
        <f>$A$13</f>
        <v>100000</v>
      </c>
      <c r="L14" s="3">
        <f>2*100000*5-250000-2*100000*2</f>
        <v>350000</v>
      </c>
      <c r="M14" s="3">
        <f>$L$14</f>
        <v>350000</v>
      </c>
    </row>
    <row r="15" spans="1:16" x14ac:dyDescent="0.35">
      <c r="D15" s="4" t="str">
        <f>IF($A$13=$F$17,"&gt;&gt;&gt;","")</f>
        <v>&gt;&gt;&gt;</v>
      </c>
      <c r="E15" s="4" t="s">
        <v>8</v>
      </c>
    </row>
    <row r="16" spans="1:16" x14ac:dyDescent="0.35">
      <c r="L16" s="3"/>
    </row>
    <row r="17" spans="5:13" x14ac:dyDescent="0.35">
      <c r="E17" s="3">
        <f>$F$17</f>
        <v>100000</v>
      </c>
      <c r="F17">
        <f>$I$13*$M$14+$I$17*$M$18</f>
        <v>100000</v>
      </c>
      <c r="I17" s="3">
        <v>0.5</v>
      </c>
      <c r="J17" s="4" t="s">
        <v>10</v>
      </c>
    </row>
    <row r="18" spans="5:13" x14ac:dyDescent="0.35">
      <c r="L18" s="3">
        <f>100000*5-250000-2*100000*2</f>
        <v>-150000</v>
      </c>
      <c r="M18" s="3">
        <f>$L$18</f>
        <v>-150000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4F45-17DE-4306-A0E8-0512E593D2D8}">
  <dimension ref="A2:R22"/>
  <sheetViews>
    <sheetView topLeftCell="A3" workbookViewId="0">
      <selection activeCell="E13" sqref="E13"/>
    </sheetView>
  </sheetViews>
  <sheetFormatPr defaultRowHeight="14.5" x14ac:dyDescent="0.35"/>
  <cols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2.36328125" customWidth="1"/>
    <col min="13" max="13" width="3.6328125" customWidth="1"/>
    <col min="14" max="14" width="4.6328125" customWidth="1"/>
    <col min="15" max="16" width="7.6328125" customWidth="1"/>
    <col min="17" max="17" width="14.6328125" customWidth="1"/>
    <col min="18" max="18" width="10.6328125" customWidth="1"/>
  </cols>
  <sheetData>
    <row r="2" spans="4:18" x14ac:dyDescent="0.35">
      <c r="Q2" s="2" t="s">
        <v>5</v>
      </c>
      <c r="R2" s="2" t="s">
        <v>6</v>
      </c>
    </row>
    <row r="5" spans="4:18" x14ac:dyDescent="0.35">
      <c r="N5" s="4" t="str">
        <f>IF($K$9=$R$6,"&gt;&gt;&gt;","")</f>
        <v/>
      </c>
      <c r="O5" s="4" t="s">
        <v>7</v>
      </c>
    </row>
    <row r="6" spans="4:18" x14ac:dyDescent="0.35">
      <c r="Q6" s="3">
        <v>100000</v>
      </c>
      <c r="R6" s="3">
        <f>$Q$6</f>
        <v>100000</v>
      </c>
    </row>
    <row r="7" spans="4:18" x14ac:dyDescent="0.35">
      <c r="I7" s="3">
        <v>0.5</v>
      </c>
      <c r="J7" s="4" t="s">
        <v>16</v>
      </c>
    </row>
    <row r="8" spans="4:18" x14ac:dyDescent="0.35">
      <c r="Q8" s="3"/>
      <c r="R8" s="3"/>
    </row>
    <row r="9" spans="4:18" x14ac:dyDescent="0.35">
      <c r="J9" s="3">
        <f>$K$9</f>
        <v>350000</v>
      </c>
      <c r="K9">
        <f>MAX($R$6,$R$10)</f>
        <v>350000</v>
      </c>
      <c r="N9" s="4" t="str">
        <f>IF($K$9=$R$10,"&gt;&gt;&gt;","")</f>
        <v>&gt;&gt;&gt;</v>
      </c>
      <c r="O9" s="4" t="s">
        <v>8</v>
      </c>
    </row>
    <row r="10" spans="4:18" x14ac:dyDescent="0.35">
      <c r="Q10" s="3">
        <v>350000</v>
      </c>
      <c r="R10" s="3">
        <f>$Q$10</f>
        <v>350000</v>
      </c>
    </row>
    <row r="11" spans="4:18" x14ac:dyDescent="0.35">
      <c r="D11" s="4" t="str">
        <f>IF($A$18=$F$13,"&gt;&gt;&gt;","")</f>
        <v>&gt;&gt;&gt;</v>
      </c>
      <c r="E11" s="4" t="s">
        <v>13</v>
      </c>
    </row>
    <row r="12" spans="4:18" x14ac:dyDescent="0.35">
      <c r="Q12" s="3"/>
      <c r="R12" s="3"/>
    </row>
    <row r="13" spans="4:18" x14ac:dyDescent="0.35">
      <c r="E13" s="3">
        <f>$F$13</f>
        <v>200000</v>
      </c>
      <c r="F13">
        <f>$I$7*$K$9+$I$15*$K$17</f>
        <v>200000</v>
      </c>
      <c r="N13" s="4" t="str">
        <f>IF($K$17=$R$14,"&gt;&gt;&gt;","")</f>
        <v>&gt;&gt;&gt;</v>
      </c>
      <c r="O13" s="4" t="s">
        <v>7</v>
      </c>
      <c r="Q13" s="3"/>
      <c r="R13" s="3"/>
    </row>
    <row r="14" spans="4:18" x14ac:dyDescent="0.35">
      <c r="E14" s="3"/>
      <c r="Q14" s="3">
        <v>50000</v>
      </c>
      <c r="R14" s="3">
        <f>$Q$14</f>
        <v>50000</v>
      </c>
    </row>
    <row r="15" spans="4:18" x14ac:dyDescent="0.35">
      <c r="E15" s="3"/>
      <c r="I15" s="3">
        <v>0.5</v>
      </c>
      <c r="J15" s="4" t="s">
        <v>17</v>
      </c>
    </row>
    <row r="16" spans="4:18" x14ac:dyDescent="0.35">
      <c r="E16" s="3"/>
      <c r="Q16" s="3"/>
      <c r="R16" s="3"/>
    </row>
    <row r="17" spans="1:18" x14ac:dyDescent="0.35">
      <c r="E17" s="3"/>
      <c r="J17" s="3">
        <f>$K$17</f>
        <v>50000</v>
      </c>
      <c r="K17">
        <f>MAX($R$14,$R$18)</f>
        <v>50000</v>
      </c>
      <c r="N17" s="4" t="str">
        <f>IF($K$17=$R$18,"&gt;&gt;&gt;","")</f>
        <v/>
      </c>
      <c r="O17" s="4" t="s">
        <v>8</v>
      </c>
    </row>
    <row r="18" spans="1:18" x14ac:dyDescent="0.35">
      <c r="A18">
        <f>MAX($R$22,$F$13)</f>
        <v>200000</v>
      </c>
      <c r="Q18" s="3">
        <v>-150000</v>
      </c>
      <c r="R18" s="3">
        <f>$Q$18</f>
        <v>-150000</v>
      </c>
    </row>
    <row r="19" spans="1:18" x14ac:dyDescent="0.35">
      <c r="A19" s="3">
        <f>$A$18</f>
        <v>200000</v>
      </c>
    </row>
    <row r="21" spans="1:18" x14ac:dyDescent="0.35">
      <c r="D21" s="4" t="str">
        <f>IF($A$18=$R$22,"&gt;&gt;&gt;","")</f>
        <v/>
      </c>
      <c r="E21" s="4" t="s">
        <v>14</v>
      </c>
    </row>
    <row r="22" spans="1:18" x14ac:dyDescent="0.35">
      <c r="Q22" s="3">
        <v>100000</v>
      </c>
      <c r="R22" s="3">
        <f>$Q$22</f>
        <v>100000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5506-4AC3-4A3E-A7A3-8A45309C3338}">
  <dimension ref="A2:D48"/>
  <sheetViews>
    <sheetView topLeftCell="A31" workbookViewId="0">
      <selection activeCell="A41" sqref="A41"/>
    </sheetView>
  </sheetViews>
  <sheetFormatPr defaultRowHeight="14.5" x14ac:dyDescent="0.35"/>
  <sheetData>
    <row r="2" spans="1:2" x14ac:dyDescent="0.35">
      <c r="A2" t="s">
        <v>0</v>
      </c>
    </row>
    <row r="3" spans="1:2" x14ac:dyDescent="0.35">
      <c r="A3" t="s">
        <v>1</v>
      </c>
    </row>
    <row r="5" spans="1:2" x14ac:dyDescent="0.35">
      <c r="A5" s="1" t="s">
        <v>2</v>
      </c>
      <c r="B5" t="s">
        <v>3</v>
      </c>
    </row>
    <row r="6" spans="1:2" x14ac:dyDescent="0.35">
      <c r="A6" t="s">
        <v>4</v>
      </c>
    </row>
    <row r="8" spans="1:2" x14ac:dyDescent="0.35">
      <c r="A8" t="s">
        <v>20</v>
      </c>
    </row>
    <row r="10" spans="1:2" x14ac:dyDescent="0.35">
      <c r="A10" t="s">
        <v>21</v>
      </c>
    </row>
    <row r="12" spans="1:2" x14ac:dyDescent="0.35">
      <c r="A12" t="s">
        <v>12</v>
      </c>
    </row>
    <row r="14" spans="1:2" x14ac:dyDescent="0.35">
      <c r="A14" t="s">
        <v>22</v>
      </c>
    </row>
    <row r="16" spans="1:2" x14ac:dyDescent="0.35">
      <c r="A16" t="s">
        <v>18</v>
      </c>
    </row>
    <row r="17" spans="1:1" x14ac:dyDescent="0.35">
      <c r="A17" t="s">
        <v>19</v>
      </c>
    </row>
    <row r="19" spans="1:1" x14ac:dyDescent="0.35">
      <c r="A19" t="s">
        <v>23</v>
      </c>
    </row>
    <row r="21" spans="1:1" x14ac:dyDescent="0.35">
      <c r="A21" t="s">
        <v>24</v>
      </c>
    </row>
    <row r="23" spans="1:1" x14ac:dyDescent="0.35">
      <c r="A23" t="s">
        <v>25</v>
      </c>
    </row>
    <row r="24" spans="1:1" x14ac:dyDescent="0.35">
      <c r="A24" t="s">
        <v>26</v>
      </c>
    </row>
    <row r="26" spans="1:1" x14ac:dyDescent="0.35">
      <c r="A26" t="s">
        <v>27</v>
      </c>
    </row>
    <row r="27" spans="1:1" x14ac:dyDescent="0.35">
      <c r="A27" t="s">
        <v>28</v>
      </c>
    </row>
    <row r="29" spans="1:1" x14ac:dyDescent="0.35">
      <c r="A29" t="s">
        <v>37</v>
      </c>
    </row>
    <row r="31" spans="1:1" x14ac:dyDescent="0.35">
      <c r="A31" t="s">
        <v>36</v>
      </c>
    </row>
    <row r="33" spans="1:4" x14ac:dyDescent="0.35">
      <c r="A33" t="s">
        <v>38</v>
      </c>
    </row>
    <row r="35" spans="1:4" x14ac:dyDescent="0.35">
      <c r="A35" t="s">
        <v>39</v>
      </c>
    </row>
    <row r="36" spans="1:4" x14ac:dyDescent="0.35">
      <c r="A36" t="s">
        <v>43</v>
      </c>
    </row>
    <row r="38" spans="1:4" x14ac:dyDescent="0.35">
      <c r="A38" t="s">
        <v>41</v>
      </c>
    </row>
    <row r="39" spans="1:4" x14ac:dyDescent="0.35">
      <c r="A39" t="s">
        <v>40</v>
      </c>
    </row>
    <row r="40" spans="1:4" x14ac:dyDescent="0.35">
      <c r="D40" t="s">
        <v>42</v>
      </c>
    </row>
    <row r="41" spans="1:4" x14ac:dyDescent="0.35">
      <c r="D41">
        <f>0.5*0.8/0.55</f>
        <v>0.72727272727272729</v>
      </c>
    </row>
    <row r="43" spans="1:4" x14ac:dyDescent="0.35">
      <c r="A43" t="s">
        <v>45</v>
      </c>
    </row>
    <row r="45" spans="1:4" x14ac:dyDescent="0.35">
      <c r="A45" t="s">
        <v>44</v>
      </c>
    </row>
    <row r="47" spans="1:4" x14ac:dyDescent="0.35">
      <c r="A47" t="s">
        <v>51</v>
      </c>
    </row>
    <row r="48" spans="1:4" x14ac:dyDescent="0.35">
      <c r="A48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BB43-B0FA-405A-9484-B5062D180F81}">
  <dimension ref="A2:U34"/>
  <sheetViews>
    <sheetView tabSelected="1" topLeftCell="A3" workbookViewId="0">
      <selection activeCell="N9" sqref="N9"/>
    </sheetView>
  </sheetViews>
  <sheetFormatPr defaultRowHeight="14.5" x14ac:dyDescent="0.35"/>
  <cols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2.36328125" customWidth="1"/>
    <col min="13" max="13" width="3.6328125" customWidth="1"/>
    <col min="14" max="14" width="4.6328125" customWidth="1"/>
    <col min="15" max="16" width="7.6328125" customWidth="1"/>
    <col min="17" max="17" width="14.6328125" customWidth="1"/>
    <col min="18" max="18" width="10.6328125" customWidth="1"/>
  </cols>
  <sheetData>
    <row r="2" spans="4:21" x14ac:dyDescent="0.35">
      <c r="Q2" s="2" t="s">
        <v>5</v>
      </c>
      <c r="R2" s="2" t="s">
        <v>6</v>
      </c>
    </row>
    <row r="5" spans="4:21" x14ac:dyDescent="0.35">
      <c r="N5" s="3">
        <v>0.72699999999999998</v>
      </c>
      <c r="O5" s="4" t="s">
        <v>33</v>
      </c>
    </row>
    <row r="6" spans="4:21" x14ac:dyDescent="0.35">
      <c r="Q6" s="3">
        <v>100000</v>
      </c>
      <c r="R6" s="3">
        <f>$Q$6</f>
        <v>100000</v>
      </c>
      <c r="U6" t="s">
        <v>35</v>
      </c>
    </row>
    <row r="7" spans="4:21" x14ac:dyDescent="0.35">
      <c r="I7" s="4" t="str">
        <f>IF($F$13=$K$9,"&gt;&gt;&gt;","")</f>
        <v/>
      </c>
      <c r="J7" s="4" t="s">
        <v>31</v>
      </c>
    </row>
    <row r="8" spans="4:21" x14ac:dyDescent="0.35">
      <c r="Q8" s="3"/>
      <c r="R8" s="3"/>
    </row>
    <row r="9" spans="4:21" x14ac:dyDescent="0.35">
      <c r="J9" s="3">
        <f>$K$9</f>
        <v>86350</v>
      </c>
      <c r="K9">
        <f>$N$5*$R$6+$N$9*$R$10</f>
        <v>86350</v>
      </c>
      <c r="N9" s="3">
        <v>0.27300000000000002</v>
      </c>
      <c r="O9" s="4" t="s">
        <v>34</v>
      </c>
    </row>
    <row r="10" spans="4:21" x14ac:dyDescent="0.35">
      <c r="Q10" s="3">
        <v>50000</v>
      </c>
      <c r="R10" s="3">
        <f>$Q$10</f>
        <v>50000</v>
      </c>
    </row>
    <row r="11" spans="4:21" x14ac:dyDescent="0.35">
      <c r="D11" s="3">
        <v>0.55000000000000004</v>
      </c>
      <c r="E11" s="4" t="s">
        <v>29</v>
      </c>
    </row>
    <row r="12" spans="4:21" x14ac:dyDescent="0.35">
      <c r="Q12" s="3"/>
      <c r="R12" s="3"/>
    </row>
    <row r="13" spans="4:21" x14ac:dyDescent="0.35">
      <c r="E13" s="3">
        <f>$F$13</f>
        <v>213500</v>
      </c>
      <c r="F13">
        <f>MAX($K$9,$K$17)</f>
        <v>213500</v>
      </c>
      <c r="N13" s="3">
        <v>0.72699999999999998</v>
      </c>
      <c r="O13" s="4" t="s">
        <v>49</v>
      </c>
      <c r="Q13" s="3"/>
      <c r="R13" s="3"/>
    </row>
    <row r="14" spans="4:21" x14ac:dyDescent="0.35">
      <c r="E14" s="3"/>
      <c r="Q14" s="3">
        <v>350000</v>
      </c>
      <c r="R14" s="3">
        <f>$Q$14</f>
        <v>350000</v>
      </c>
    </row>
    <row r="15" spans="4:21" x14ac:dyDescent="0.35">
      <c r="E15" s="3"/>
      <c r="I15" s="4" t="str">
        <f>IF($F$13=$K$17,"&gt;&gt;&gt;","")</f>
        <v>&gt;&gt;&gt;</v>
      </c>
      <c r="J15" s="4" t="s">
        <v>32</v>
      </c>
    </row>
    <row r="16" spans="4:21" x14ac:dyDescent="0.35">
      <c r="E16" s="3"/>
      <c r="Q16" s="3"/>
      <c r="R16" s="3"/>
    </row>
    <row r="17" spans="1:18" x14ac:dyDescent="0.35">
      <c r="E17" s="3"/>
      <c r="J17" s="3">
        <f>$K$17</f>
        <v>213500</v>
      </c>
      <c r="K17">
        <f>$N$13*$R$14+$N$17*$R$18</f>
        <v>213500</v>
      </c>
      <c r="N17" s="3">
        <v>0.27300000000000002</v>
      </c>
      <c r="O17" s="4" t="s">
        <v>50</v>
      </c>
    </row>
    <row r="18" spans="1:18" x14ac:dyDescent="0.35">
      <c r="Q18" s="3">
        <v>-150000</v>
      </c>
      <c r="R18" s="3">
        <f>$Q$18</f>
        <v>-150000</v>
      </c>
    </row>
    <row r="21" spans="1:18" x14ac:dyDescent="0.35">
      <c r="A21">
        <f>$D$11*$F$13+$D$27*$F$29</f>
        <v>144920</v>
      </c>
      <c r="N21" s="3">
        <v>0.222</v>
      </c>
      <c r="O21" s="4" t="s">
        <v>49</v>
      </c>
    </row>
    <row r="22" spans="1:18" x14ac:dyDescent="0.35">
      <c r="A22" s="3">
        <f>$A$21</f>
        <v>144920</v>
      </c>
      <c r="Q22" s="3">
        <v>100000</v>
      </c>
      <c r="R22" s="3">
        <f>$Q$22</f>
        <v>100000</v>
      </c>
    </row>
    <row r="23" spans="1:18" x14ac:dyDescent="0.35">
      <c r="I23" s="4" t="str">
        <f>IF($F$29=$K$25,"&gt;&gt;&gt;","")</f>
        <v>&gt;&gt;&gt;</v>
      </c>
      <c r="J23" s="4" t="s">
        <v>31</v>
      </c>
    </row>
    <row r="24" spans="1:18" x14ac:dyDescent="0.35">
      <c r="Q24" s="3"/>
      <c r="R24" s="3"/>
    </row>
    <row r="25" spans="1:18" x14ac:dyDescent="0.35">
      <c r="J25" s="3">
        <f>$K$25</f>
        <v>61100</v>
      </c>
      <c r="K25">
        <f>$N$21*$R$22+$N$25*$R$26</f>
        <v>61100</v>
      </c>
      <c r="N25" s="3">
        <v>0.77800000000000002</v>
      </c>
      <c r="O25" s="4" t="s">
        <v>50</v>
      </c>
    </row>
    <row r="26" spans="1:18" x14ac:dyDescent="0.35">
      <c r="Q26" s="3">
        <v>50000</v>
      </c>
      <c r="R26" s="3">
        <f>$Q$26</f>
        <v>50000</v>
      </c>
    </row>
    <row r="27" spans="1:18" x14ac:dyDescent="0.35">
      <c r="D27" s="3">
        <v>0.45</v>
      </c>
      <c r="E27" s="4" t="s">
        <v>30</v>
      </c>
    </row>
    <row r="28" spans="1:18" x14ac:dyDescent="0.35">
      <c r="Q28" s="3"/>
      <c r="R28" s="3"/>
    </row>
    <row r="29" spans="1:18" x14ac:dyDescent="0.35">
      <c r="E29" s="3">
        <f>$F$29</f>
        <v>61100</v>
      </c>
      <c r="F29">
        <f>MAX($K$25,$K$33)</f>
        <v>61100</v>
      </c>
      <c r="N29" s="3">
        <v>0.222</v>
      </c>
      <c r="O29" s="4" t="s">
        <v>49</v>
      </c>
      <c r="Q29" s="3"/>
      <c r="R29" s="3"/>
    </row>
    <row r="30" spans="1:18" x14ac:dyDescent="0.35">
      <c r="E30" s="3"/>
      <c r="Q30" s="3">
        <v>350000</v>
      </c>
      <c r="R30" s="3">
        <f>$Q$30</f>
        <v>350000</v>
      </c>
    </row>
    <row r="31" spans="1:18" x14ac:dyDescent="0.35">
      <c r="E31" s="3"/>
      <c r="I31" s="4" t="str">
        <f>IF($F$29=$K$33,"&gt;&gt;&gt;","")</f>
        <v/>
      </c>
      <c r="J31" s="4" t="s">
        <v>32</v>
      </c>
    </row>
    <row r="32" spans="1:18" x14ac:dyDescent="0.35">
      <c r="E32" s="3"/>
      <c r="Q32" s="3"/>
      <c r="R32" s="3"/>
    </row>
    <row r="33" spans="5:18" x14ac:dyDescent="0.35">
      <c r="E33" s="3"/>
      <c r="J33" s="3">
        <f>$K$33</f>
        <v>-39000</v>
      </c>
      <c r="K33">
        <f>$N$29*$R$30+$N$33*$R$34</f>
        <v>-39000</v>
      </c>
      <c r="N33" s="3">
        <v>0.77800000000000002</v>
      </c>
      <c r="O33" s="4" t="s">
        <v>50</v>
      </c>
    </row>
    <row r="34" spans="5:18" x14ac:dyDescent="0.35">
      <c r="Q34" s="3">
        <v>-150000</v>
      </c>
      <c r="R34" s="3">
        <f>$Q$34</f>
        <v>-150000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779-9352-4299-B36B-EACAA158B33F}">
  <dimension ref="A3:E14"/>
  <sheetViews>
    <sheetView workbookViewId="0">
      <selection activeCell="C11" sqref="C11"/>
    </sheetView>
  </sheetViews>
  <sheetFormatPr defaultRowHeight="14.5" x14ac:dyDescent="0.35"/>
  <cols>
    <col min="1" max="1" width="16.26953125" style="5" bestFit="1" customWidth="1"/>
    <col min="2" max="2" width="5.26953125" style="5" bestFit="1" customWidth="1"/>
    <col min="3" max="3" width="16.26953125" style="5" bestFit="1" customWidth="1"/>
    <col min="4" max="5" width="5.26953125" style="5" bestFit="1" customWidth="1"/>
    <col min="6" max="16384" width="8.7265625" style="5"/>
  </cols>
  <sheetData>
    <row r="3" spans="1:5" x14ac:dyDescent="0.35">
      <c r="A3" s="5" t="s">
        <v>47</v>
      </c>
    </row>
    <row r="4" spans="1:5" x14ac:dyDescent="0.35">
      <c r="A4" s="6" t="s">
        <v>15</v>
      </c>
      <c r="B4" s="6">
        <f>(SUM(E4:E5))</f>
        <v>0.5</v>
      </c>
      <c r="C4" s="7" t="s">
        <v>29</v>
      </c>
      <c r="D4" s="7">
        <f>(SUM(E4:E4)/B4)</f>
        <v>0.8</v>
      </c>
      <c r="E4" s="8">
        <v>0.4</v>
      </c>
    </row>
    <row r="5" spans="1:5" x14ac:dyDescent="0.35">
      <c r="A5" s="6"/>
      <c r="B5" s="6"/>
      <c r="C5" s="7" t="s">
        <v>30</v>
      </c>
      <c r="D5" s="7">
        <f>(SUM(E5:E5)/B4)</f>
        <v>0.2</v>
      </c>
      <c r="E5" s="8">
        <v>0.1</v>
      </c>
    </row>
    <row r="6" spans="1:5" x14ac:dyDescent="0.35">
      <c r="A6" s="6" t="s">
        <v>46</v>
      </c>
      <c r="B6" s="6">
        <f>(SUM(E6:E7))</f>
        <v>0.5</v>
      </c>
      <c r="C6" s="7" t="s">
        <v>29</v>
      </c>
      <c r="D6" s="7">
        <f>(SUM(E6:E6)/B6)</f>
        <v>0.3</v>
      </c>
      <c r="E6" s="8">
        <v>0.15</v>
      </c>
    </row>
    <row r="7" spans="1:5" x14ac:dyDescent="0.35">
      <c r="A7" s="6"/>
      <c r="B7" s="6"/>
      <c r="C7" s="7" t="s">
        <v>30</v>
      </c>
      <c r="D7" s="7">
        <f>(SUM(E7:E7)/B6)</f>
        <v>0.7</v>
      </c>
      <c r="E7" s="8">
        <v>0.35</v>
      </c>
    </row>
    <row r="10" spans="1:5" x14ac:dyDescent="0.35">
      <c r="A10" s="5" t="s">
        <v>48</v>
      </c>
    </row>
    <row r="11" spans="1:5" x14ac:dyDescent="0.35">
      <c r="A11" s="10" t="s">
        <v>29</v>
      </c>
      <c r="B11" s="10">
        <f>(SUM(E11:E12))</f>
        <v>0.55000000000000004</v>
      </c>
      <c r="C11" s="9" t="s">
        <v>15</v>
      </c>
      <c r="D11" s="9">
        <f>(SUM(E11:E11)/B11)</f>
        <v>0.72727272727272729</v>
      </c>
      <c r="E11" s="8">
        <v>0.4</v>
      </c>
    </row>
    <row r="12" spans="1:5" x14ac:dyDescent="0.35">
      <c r="A12" s="10"/>
      <c r="B12" s="10"/>
      <c r="C12" s="9" t="s">
        <v>46</v>
      </c>
      <c r="D12" s="9">
        <f>(SUM(E12:E12)/B11)</f>
        <v>0.27272727272727271</v>
      </c>
      <c r="E12" s="8">
        <v>0.15</v>
      </c>
    </row>
    <row r="13" spans="1:5" x14ac:dyDescent="0.35">
      <c r="A13" s="10" t="s">
        <v>30</v>
      </c>
      <c r="B13" s="10">
        <f>(SUM(E13:E14))</f>
        <v>0.44999999999999996</v>
      </c>
      <c r="C13" s="9" t="s">
        <v>15</v>
      </c>
      <c r="D13" s="9">
        <f>(SUM(E13:E13)/B13)</f>
        <v>0.22222222222222227</v>
      </c>
      <c r="E13" s="8">
        <v>0.1</v>
      </c>
    </row>
    <row r="14" spans="1:5" x14ac:dyDescent="0.35">
      <c r="A14" s="10"/>
      <c r="B14" s="10"/>
      <c r="C14" s="9" t="s">
        <v>46</v>
      </c>
      <c r="D14" s="9">
        <f>(SUM(E14:E14)/B13)</f>
        <v>0.77777777777777779</v>
      </c>
      <c r="E14" s="8">
        <v>0.35</v>
      </c>
    </row>
  </sheetData>
  <mergeCells count="8">
    <mergeCell ref="A13:A14"/>
    <mergeCell ref="B13:B14"/>
    <mergeCell ref="A4:A5"/>
    <mergeCell ref="B4:B5"/>
    <mergeCell ref="A6:A7"/>
    <mergeCell ref="B6:B7"/>
    <mergeCell ref="A11:A12"/>
    <mergeCell ref="B11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2E2B-7A89-40EB-90CE-AB6DB6A575D0}">
  <dimension ref="A2:M18"/>
  <sheetViews>
    <sheetView workbookViewId="0">
      <selection activeCell="H14" sqref="H14"/>
    </sheetView>
  </sheetViews>
  <sheetFormatPr defaultRowHeight="14.5" x14ac:dyDescent="0.35"/>
  <cols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14.6328125" customWidth="1"/>
    <col min="13" max="13" width="10.6328125" customWidth="1"/>
  </cols>
  <sheetData>
    <row r="2" spans="1:13" x14ac:dyDescent="0.35">
      <c r="L2" s="2" t="s">
        <v>5</v>
      </c>
      <c r="M2" s="2" t="s">
        <v>6</v>
      </c>
    </row>
    <row r="5" spans="1:13" x14ac:dyDescent="0.35">
      <c r="I5" s="3">
        <v>0.8</v>
      </c>
      <c r="J5" s="4" t="s">
        <v>29</v>
      </c>
    </row>
    <row r="6" spans="1:13" x14ac:dyDescent="0.35">
      <c r="L6" s="3">
        <v>0</v>
      </c>
      <c r="M6" s="3">
        <f>$L$6</f>
        <v>0</v>
      </c>
    </row>
    <row r="7" spans="1:13" x14ac:dyDescent="0.35">
      <c r="D7" s="3">
        <v>0.5</v>
      </c>
      <c r="E7" s="4" t="s">
        <v>15</v>
      </c>
    </row>
    <row r="8" spans="1:13" x14ac:dyDescent="0.35">
      <c r="L8" s="3"/>
      <c r="M8" s="3"/>
    </row>
    <row r="9" spans="1:13" x14ac:dyDescent="0.35">
      <c r="E9" s="3">
        <f>$F$9</f>
        <v>0</v>
      </c>
      <c r="F9">
        <f>$I$5*$M$6+$I$9*$M$10</f>
        <v>0</v>
      </c>
      <c r="I9" s="3">
        <v>0.2</v>
      </c>
      <c r="J9" s="4" t="s">
        <v>30</v>
      </c>
    </row>
    <row r="10" spans="1:13" x14ac:dyDescent="0.35">
      <c r="L10" s="3">
        <v>0</v>
      </c>
      <c r="M10" s="3">
        <f>$L$10</f>
        <v>0</v>
      </c>
    </row>
    <row r="13" spans="1:13" x14ac:dyDescent="0.35">
      <c r="A13">
        <f>$D$7*$F$9+$D$15*$F$17</f>
        <v>0</v>
      </c>
      <c r="I13" s="3">
        <v>0.3</v>
      </c>
      <c r="J13" s="4" t="s">
        <v>29</v>
      </c>
    </row>
    <row r="14" spans="1:13" x14ac:dyDescent="0.35">
      <c r="A14" s="3">
        <f>$A$13</f>
        <v>0</v>
      </c>
      <c r="L14" s="3">
        <v>0</v>
      </c>
      <c r="M14" s="3">
        <f>$L$14</f>
        <v>0</v>
      </c>
    </row>
    <row r="15" spans="1:13" x14ac:dyDescent="0.35">
      <c r="D15" s="3">
        <v>0.5</v>
      </c>
      <c r="E15" s="4" t="s">
        <v>46</v>
      </c>
    </row>
    <row r="16" spans="1:13" x14ac:dyDescent="0.35">
      <c r="L16" s="3"/>
      <c r="M16" s="3"/>
    </row>
    <row r="17" spans="5:13" x14ac:dyDescent="0.35">
      <c r="E17" s="3">
        <f>$F$17</f>
        <v>0</v>
      </c>
      <c r="F17">
        <f>$I$13*$M$14+$I$17*$M$18</f>
        <v>0</v>
      </c>
      <c r="I17" s="3">
        <v>0.7</v>
      </c>
      <c r="J17" s="4" t="s">
        <v>30</v>
      </c>
    </row>
    <row r="18" spans="5:13" x14ac:dyDescent="0.35">
      <c r="L18" s="3">
        <v>0</v>
      </c>
      <c r="M18" s="3">
        <f>$L$18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Sheet3</vt:lpstr>
      <vt:lpstr>Opis naloge</vt:lpstr>
      <vt:lpstr>Sheet4</vt:lpstr>
      <vt:lpstr>Sheet5 - flipped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2020-12-01T17:11:45Z</dcterms:modified>
</cp:coreProperties>
</file>